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<sst xmlns="http://schemas.openxmlformats.org/spreadsheetml/2006/main" count="543" uniqueCount="249">
  <si>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</si>
  <si>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</si>
  <si>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</si>
  <si>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</si>
  <si>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</si>
  <si>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</si>
  <si>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</si>
  <si>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</si>
  <si>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</si>
  <si>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</si>
  <si>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</si>
  <si>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</si>
  <si>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</si>
  <si>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</si>
  <si>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</si>
  <si>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</si>
  <si>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</si>
  <si>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</si>
  <si>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</si>
  <si>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</si>
  <si>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</si>
  <si>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</si>
  <si>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</si>
  <si>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</si>
  <si>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</si>
  <si>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</si>
  <si>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</si>
  <si>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</si>
  <si>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</si>
  <si>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</si>
  <si>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</si>
  <si>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</si>
  <si>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</si>
  <si>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</si>
  <si>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</si>
  <si>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</si>
  <si>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</si>
  <si>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</si>
  <si>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</si>
  <si>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</si>
  <si>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</si>
  <si>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</si>
  <si>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</si>
  <si>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</si>
  <si>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</si>
  <si>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</si>
  <si>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</si>
  <si>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</si>
  <si>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</si>
  <si>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</si>
  <si>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</si>
  <si>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</si>
  <si>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</si>
  <si>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</si>
  <si>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</si>
  <si>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</si>
  <si>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</si>
  <si>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</si>
  <si>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</si>
  <si>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</si>
  <si>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</si>
  <si>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</si>
  <si>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</si>
  <si>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</si>
  <si>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</si>
  <si>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</si>
  <si>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</si>
  <si>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</si>
  <si>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</si>
  <si>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</si>
  <si>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</si>
  <si>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</si>
  <si>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</si>
  <si>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</si>
  <si>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</si>
  <si>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สรุปงบประมาณเงินรายได้ ปีงบประมาณ 2566 คงเหลือ ณ วันที่ 31 ตุลาคม 2565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</si>
  <si>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</si>
  <si>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</si>
  <si>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</si>
  <si>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</si>
  <si>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</si>
  <si>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</si>
  <si>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</si>
  <si>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</si>
  <si>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</si>
  <si>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</si>
  <si>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</si>
  <si>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</si>
  <si>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</si>
  <si>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</si>
  <si>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</si>
  <si>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</si>
  <si>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</si>
  <si>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</si>
  <si>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</si>
  <si>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</si>
  <si>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</si>
  <si>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</si>
  <si>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</si>
  <si>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</si>
  <si>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</si>
  <si>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</si>
  <si>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</si>
  <si>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</si>
  <si>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</si>
  <si>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</si>
  <si>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</si>
  <si>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</si>
  <si>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</si>
  <si>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</si>
  <si>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</si>
  <si>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</si>
  <si>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</si>
  <si>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</si>
  <si>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</si>
  <si>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</si>
  <si>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</si>
  <si>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</si>
  <si>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</si>
  <si>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</si>
  <si>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</si>
  <si>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</si>
  <si>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</si>
  <si>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</si>
  <si>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</si>
  <si>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</si>
  <si>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</si>
  <si>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</si>
  <si>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</si>
  <si>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</si>
  <si>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</si>
  <si>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</si>
  <si>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</si>
  <si>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</si>
  <si>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</si>
  <si>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</si>
  <si>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</si>
  <si>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</si>
  <si>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</si>
  <si>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</si>
  <si>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</si>
  <si>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</si>
  <si>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</si>
  <si>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</si>
  <si>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</si>
  <si>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</si>
  <si>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</si>
  <si>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</si>
  <si>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</si>
  <si>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</si>
  <si>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</si>
  <si>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</si>
  <si>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</si>
  <si>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</si>
  <si>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</si>
  <si>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</si>
  <si>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</si>
  <si>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สรุปงบประมาณเงินแผ่นดิน ปีงบประมาณ 2566 คงเหลือ ณ วันที่ 31 ตุลาคม 2565</t>
  </si>
  <si>
    <t>สรุป งบประมาณเงินแผ่นดิน งบประมาณเงินรายได้  ปีงบประมาณ 2566 คงเหลือ ณ วันที่ 31 ตุลาคม 2565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</si>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</sst>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0"/>
      <color indexed="8"/>
      <name val="Tahoma"/>
      <family val="0"/>
    </font>
    <font>
      <sz val="9"/>
      <color indexed="63"/>
      <name val="Tahoma"/>
      <family val="0"/>
    </font>
    <font>
      <b/>
      <sz val="9"/>
      <color indexed="63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63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10" xfId="38" applyFont="1" applyBorder="1" applyAlignment="1">
      <alignment horizontal="right" vertical="center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right" vertical="top" wrapText="1"/>
    </xf>
    <xf numFmtId="2" fontId="3" fillId="10" borderId="10" xfId="0" applyNumberFormat="1" applyFont="1" applyFill="1" applyBorder="1" applyAlignment="1">
      <alignment horizontal="right"/>
    </xf>
    <xf numFmtId="0" fontId="3" fillId="10" borderId="10" xfId="0" applyFont="1" applyFill="1" applyBorder="1" applyAlignment="1">
      <alignment horizontal="center"/>
    </xf>
    <xf numFmtId="4" fontId="3" fillId="6" borderId="10" xfId="0" applyNumberFormat="1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 horizontal="right" vertical="top" wrapText="1"/>
    </xf>
    <xf numFmtId="2" fontId="3" fillId="6" borderId="10" xfId="0" applyNumberFormat="1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366049"/>
        <c:axId val="3294442"/>
      </c:bar3DChart>
      <c:catAx>
        <c:axId val="36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66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zoomScale="87" zoomScaleNormal="87" zoomScalePageLayoutView="0" workbookViewId="0" topLeftCell="A1">
      <pane ySplit="4" topLeftCell="A122" activePane="bottomLeft" state="frozen"/>
      <selection pane="topLeft" activeCell="A1" sqref="A1"/>
      <selection pane="bottomLeft" activeCell="A1" sqref="A1:J134"/>
    </sheetView>
  </sheetViews>
  <sheetFormatPr defaultColWidth="9.140625" defaultRowHeight="15"/>
  <cols>
    <col min="1" max="1" width="14.00390625" style="30" customWidth="1"/>
    <col min="2" max="2" width="67.421875" style="30" customWidth="1"/>
    <col min="3" max="3" width="16.421875" style="34" customWidth="1"/>
    <col min="4" max="4" width="14.57421875" style="34" customWidth="1"/>
    <col min="5" max="5" width="11.28125" style="34" customWidth="1"/>
    <col min="6" max="6" width="15.28125" style="34" customWidth="1"/>
    <col min="7" max="7" width="10.421875" style="34" customWidth="1"/>
    <col min="8" max="8" width="18.421875" style="90" customWidth="1"/>
    <col min="9" max="9" width="17.28125" style="29" customWidth="1"/>
    <col min="10" max="10" width="19.421875" style="29" customWidth="1"/>
    <col min="11" max="11" width="22.28125" style="29" customWidth="1"/>
    <col min="12" max="31" width="9.140625" style="29" customWidth="1"/>
    <col min="32" max="16384" width="9.140625" style="30" customWidth="1"/>
  </cols>
  <sheetData>
    <row r="1" spans="1:31" s="1" customFormat="1" ht="24">
      <c r="A1" s="107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2" customFormat="1" ht="24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103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22" customFormat="1" ht="24">
      <c r="A4" s="113" t="s">
        <v>4</v>
      </c>
      <c r="B4" s="113"/>
      <c r="C4" s="19">
        <f>C132</f>
        <v>39320800</v>
      </c>
      <c r="D4" s="19">
        <f>D132</f>
        <v>1202290</v>
      </c>
      <c r="E4" s="41">
        <f>E132</f>
        <v>3.057643791581046</v>
      </c>
      <c r="F4" s="19">
        <f>F132</f>
        <v>38118510</v>
      </c>
      <c r="G4" s="41">
        <f>G132</f>
        <v>96.94235620841896</v>
      </c>
      <c r="H4" s="95"/>
      <c r="I4" s="3" t="s">
        <v>68</v>
      </c>
      <c r="J4" s="3"/>
      <c r="K4" s="37"/>
      <c r="L4" s="36"/>
      <c r="M4" s="38"/>
      <c r="N4" s="39"/>
      <c r="O4" s="36"/>
      <c r="P4" s="36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16" s="26" customFormat="1" ht="24">
      <c r="A5" s="112" t="s">
        <v>37</v>
      </c>
      <c r="B5" s="112"/>
      <c r="C5" s="66">
        <f>SUM(C6:C11)</f>
        <v>1169800</v>
      </c>
      <c r="D5" s="66">
        <f>SUM(D6:D11)</f>
        <v>97480</v>
      </c>
      <c r="E5" s="42">
        <f>D5/C5*100</f>
        <v>8.333048384339204</v>
      </c>
      <c r="F5" s="66">
        <f>SUM(F6:F11)</f>
        <v>1072320</v>
      </c>
      <c r="G5" s="44">
        <f aca="true" t="shared" si="0" ref="G5:G13">F5/C5*100</f>
        <v>91.66695161566079</v>
      </c>
      <c r="H5" s="87"/>
      <c r="I5" s="105"/>
      <c r="J5" s="105"/>
      <c r="K5" s="37"/>
      <c r="L5" s="36"/>
      <c r="M5" s="38"/>
      <c r="N5" s="39"/>
      <c r="O5" s="36"/>
      <c r="P5" s="36"/>
    </row>
    <row r="6" spans="1:16" ht="24">
      <c r="A6" s="65">
        <v>6620906101</v>
      </c>
      <c r="B6" s="64" t="s">
        <v>76</v>
      </c>
      <c r="C6" s="63">
        <v>189600</v>
      </c>
      <c r="D6" s="27">
        <f aca="true" t="shared" si="1" ref="D6:D13">C6-F6</f>
        <v>15800</v>
      </c>
      <c r="E6" s="27">
        <f aca="true" t="shared" si="2" ref="E6:E38">D6/C6*100</f>
        <v>8.333333333333332</v>
      </c>
      <c r="F6" s="63">
        <v>173800</v>
      </c>
      <c r="G6" s="28">
        <f t="shared" si="0"/>
        <v>91.66666666666666</v>
      </c>
      <c r="H6" s="88" t="s">
        <v>71</v>
      </c>
      <c r="I6" s="75" t="s">
        <v>243</v>
      </c>
      <c r="J6" s="72" t="s">
        <v>231</v>
      </c>
      <c r="K6" s="23"/>
      <c r="L6" s="18"/>
      <c r="M6" s="24"/>
      <c r="N6" s="25"/>
      <c r="O6" s="18"/>
      <c r="P6" s="18"/>
    </row>
    <row r="7" spans="1:16" ht="24">
      <c r="A7" s="65">
        <v>6620906102</v>
      </c>
      <c r="B7" s="64" t="s">
        <v>77</v>
      </c>
      <c r="C7" s="63">
        <v>91100</v>
      </c>
      <c r="D7" s="27">
        <f t="shared" si="1"/>
        <v>7590</v>
      </c>
      <c r="E7" s="27">
        <f t="shared" si="2"/>
        <v>8.331503841931944</v>
      </c>
      <c r="F7" s="63">
        <v>83510</v>
      </c>
      <c r="G7" s="28">
        <f t="shared" si="0"/>
        <v>91.66849615806805</v>
      </c>
      <c r="H7" s="88" t="s">
        <v>71</v>
      </c>
      <c r="I7" s="75" t="s">
        <v>243</v>
      </c>
      <c r="J7" s="72" t="s">
        <v>231</v>
      </c>
      <c r="K7" s="23"/>
      <c r="L7" s="18"/>
      <c r="M7" s="24"/>
      <c r="N7" s="25"/>
      <c r="O7" s="18"/>
      <c r="P7" s="18"/>
    </row>
    <row r="8" spans="1:16" ht="24">
      <c r="A8" s="65">
        <v>6620906107</v>
      </c>
      <c r="B8" s="64" t="s">
        <v>78</v>
      </c>
      <c r="C8" s="63">
        <v>319200</v>
      </c>
      <c r="D8" s="27">
        <f t="shared" si="1"/>
        <v>26600</v>
      </c>
      <c r="E8" s="27">
        <f t="shared" si="2"/>
        <v>8.333333333333332</v>
      </c>
      <c r="F8" s="63">
        <v>292600</v>
      </c>
      <c r="G8" s="28">
        <f t="shared" si="0"/>
        <v>91.66666666666666</v>
      </c>
      <c r="H8" s="88" t="s">
        <v>71</v>
      </c>
      <c r="I8" s="75" t="s">
        <v>243</v>
      </c>
      <c r="J8" s="72" t="s">
        <v>231</v>
      </c>
      <c r="K8" s="23"/>
      <c r="L8" s="18"/>
      <c r="M8" s="24"/>
      <c r="N8" s="25"/>
      <c r="O8" s="18"/>
      <c r="P8" s="18"/>
    </row>
    <row r="9" spans="1:16" ht="24">
      <c r="A9" s="65">
        <v>6620906108</v>
      </c>
      <c r="B9" s="64" t="s">
        <v>79</v>
      </c>
      <c r="C9" s="63">
        <v>159600</v>
      </c>
      <c r="D9" s="27">
        <f t="shared" si="1"/>
        <v>13300</v>
      </c>
      <c r="E9" s="27">
        <f t="shared" si="2"/>
        <v>8.333333333333332</v>
      </c>
      <c r="F9" s="63">
        <v>146300</v>
      </c>
      <c r="G9" s="28">
        <f t="shared" si="0"/>
        <v>91.66666666666666</v>
      </c>
      <c r="H9" s="88" t="s">
        <v>71</v>
      </c>
      <c r="I9" s="75" t="s">
        <v>243</v>
      </c>
      <c r="J9" s="72" t="s">
        <v>231</v>
      </c>
      <c r="K9" s="23"/>
      <c r="L9" s="18"/>
      <c r="M9" s="24"/>
      <c r="N9" s="25"/>
      <c r="O9" s="18"/>
      <c r="P9" s="18"/>
    </row>
    <row r="10" spans="1:16" ht="24">
      <c r="A10" s="65">
        <v>6620906109</v>
      </c>
      <c r="B10" s="64" t="s">
        <v>80</v>
      </c>
      <c r="C10" s="63">
        <v>319200</v>
      </c>
      <c r="D10" s="27">
        <f t="shared" si="1"/>
        <v>26600</v>
      </c>
      <c r="E10" s="27">
        <f t="shared" si="2"/>
        <v>8.333333333333332</v>
      </c>
      <c r="F10" s="63">
        <v>292600</v>
      </c>
      <c r="G10" s="28">
        <f t="shared" si="0"/>
        <v>91.66666666666666</v>
      </c>
      <c r="H10" s="88" t="s">
        <v>71</v>
      </c>
      <c r="I10" s="75" t="s">
        <v>243</v>
      </c>
      <c r="J10" s="72" t="s">
        <v>231</v>
      </c>
      <c r="K10" s="23"/>
      <c r="L10" s="18"/>
      <c r="M10" s="24"/>
      <c r="N10" s="25"/>
      <c r="O10" s="18"/>
      <c r="P10" s="18"/>
    </row>
    <row r="11" spans="1:16" ht="24">
      <c r="A11" s="65">
        <v>6620906156</v>
      </c>
      <c r="B11" s="64" t="s">
        <v>81</v>
      </c>
      <c r="C11" s="63">
        <v>91100</v>
      </c>
      <c r="D11" s="27">
        <f t="shared" si="1"/>
        <v>7590</v>
      </c>
      <c r="E11" s="27">
        <f t="shared" si="2"/>
        <v>8.331503841931944</v>
      </c>
      <c r="F11" s="63">
        <v>83510</v>
      </c>
      <c r="G11" s="28">
        <f t="shared" si="0"/>
        <v>91.66849615806805</v>
      </c>
      <c r="H11" s="88" t="s">
        <v>71</v>
      </c>
      <c r="I11" s="75" t="s">
        <v>243</v>
      </c>
      <c r="J11" s="72" t="s">
        <v>231</v>
      </c>
      <c r="K11" s="23"/>
      <c r="L11" s="18"/>
      <c r="M11" s="24"/>
      <c r="N11" s="25"/>
      <c r="O11" s="18"/>
      <c r="P11" s="18"/>
    </row>
    <row r="12" spans="1:31" s="31" customFormat="1" ht="24">
      <c r="A12" s="116" t="s">
        <v>36</v>
      </c>
      <c r="B12" s="116"/>
      <c r="C12" s="42">
        <f>SUM(C13:C38)</f>
        <v>11153600</v>
      </c>
      <c r="D12" s="42">
        <f t="shared" si="1"/>
        <v>94200</v>
      </c>
      <c r="E12" s="42">
        <f>D12/C12*100</f>
        <v>0.8445703629321474</v>
      </c>
      <c r="F12" s="42">
        <f>SUM(F13:F38)</f>
        <v>11059400</v>
      </c>
      <c r="G12" s="44">
        <f t="shared" si="0"/>
        <v>99.15542963706785</v>
      </c>
      <c r="H12" s="89"/>
      <c r="I12" s="73"/>
      <c r="J12" s="7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11" s="29" customFormat="1" ht="24">
      <c r="A13" s="65">
        <v>6620906103</v>
      </c>
      <c r="B13" s="64" t="s">
        <v>40</v>
      </c>
      <c r="C13" s="63">
        <v>2900</v>
      </c>
      <c r="D13" s="27">
        <f t="shared" si="1"/>
        <v>0</v>
      </c>
      <c r="E13" s="27">
        <f t="shared" si="2"/>
        <v>0</v>
      </c>
      <c r="F13" s="63">
        <v>2900</v>
      </c>
      <c r="G13" s="28">
        <f t="shared" si="0"/>
        <v>100</v>
      </c>
      <c r="H13" s="88" t="s">
        <v>233</v>
      </c>
      <c r="I13" s="76" t="s">
        <v>244</v>
      </c>
      <c r="J13" s="71"/>
      <c r="K13" s="97"/>
    </row>
    <row r="14" spans="1:31" s="35" customFormat="1" ht="24">
      <c r="A14" s="65">
        <v>6620906115</v>
      </c>
      <c r="B14" s="64" t="s">
        <v>10</v>
      </c>
      <c r="C14" s="63">
        <v>1500000</v>
      </c>
      <c r="D14" s="27">
        <f aca="true" t="shared" si="3" ref="D14:D38">C14-F14</f>
        <v>0</v>
      </c>
      <c r="E14" s="27">
        <f t="shared" si="2"/>
        <v>0</v>
      </c>
      <c r="F14" s="63">
        <v>1500000</v>
      </c>
      <c r="G14" s="28">
        <f aca="true" t="shared" si="4" ref="G14:G38">F14/C14*100</f>
        <v>100</v>
      </c>
      <c r="H14" s="88" t="s">
        <v>184</v>
      </c>
      <c r="I14" s="76" t="s">
        <v>244</v>
      </c>
      <c r="J14" s="71" t="s">
        <v>72</v>
      </c>
      <c r="K14" s="97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13" ht="24">
      <c r="A15" s="65">
        <v>6620906116</v>
      </c>
      <c r="B15" s="64" t="s">
        <v>51</v>
      </c>
      <c r="C15" s="63">
        <v>360000</v>
      </c>
      <c r="D15" s="27">
        <f t="shared" si="3"/>
        <v>0</v>
      </c>
      <c r="E15" s="27">
        <f t="shared" si="2"/>
        <v>0</v>
      </c>
      <c r="F15" s="63">
        <v>360000</v>
      </c>
      <c r="G15" s="28">
        <f t="shared" si="4"/>
        <v>100</v>
      </c>
      <c r="H15" s="88" t="s">
        <v>183</v>
      </c>
      <c r="I15" s="76" t="s">
        <v>244</v>
      </c>
      <c r="J15" s="71" t="s">
        <v>72</v>
      </c>
      <c r="K15" s="97"/>
      <c r="M15" s="94"/>
    </row>
    <row r="16" spans="1:31" s="35" customFormat="1" ht="48">
      <c r="A16" s="65">
        <v>6620906117</v>
      </c>
      <c r="B16" s="64" t="s">
        <v>12</v>
      </c>
      <c r="C16" s="63">
        <v>100000</v>
      </c>
      <c r="D16" s="27">
        <f t="shared" si="3"/>
        <v>0</v>
      </c>
      <c r="E16" s="27">
        <f t="shared" si="2"/>
        <v>0</v>
      </c>
      <c r="F16" s="63">
        <v>100000</v>
      </c>
      <c r="G16" s="28">
        <f t="shared" si="4"/>
        <v>100</v>
      </c>
      <c r="H16" s="88" t="s">
        <v>235</v>
      </c>
      <c r="I16" s="76" t="s">
        <v>244</v>
      </c>
      <c r="J16" s="71" t="s">
        <v>72</v>
      </c>
      <c r="K16" s="97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11" ht="24">
      <c r="A17" s="65">
        <v>6620906118</v>
      </c>
      <c r="B17" s="64" t="s">
        <v>13</v>
      </c>
      <c r="C17" s="63">
        <v>15000</v>
      </c>
      <c r="D17" s="27">
        <f t="shared" si="3"/>
        <v>0</v>
      </c>
      <c r="E17" s="27">
        <f t="shared" si="2"/>
        <v>0</v>
      </c>
      <c r="F17" s="63">
        <v>15000</v>
      </c>
      <c r="G17" s="28">
        <f t="shared" si="4"/>
        <v>100</v>
      </c>
      <c r="H17" s="88" t="s">
        <v>174</v>
      </c>
      <c r="I17" s="76" t="s">
        <v>244</v>
      </c>
      <c r="J17" s="71"/>
      <c r="K17" s="97"/>
    </row>
    <row r="18" spans="1:31" s="35" customFormat="1" ht="24">
      <c r="A18" s="65">
        <v>6620906119</v>
      </c>
      <c r="B18" s="64" t="s">
        <v>82</v>
      </c>
      <c r="C18" s="63">
        <v>150000</v>
      </c>
      <c r="D18" s="27">
        <f t="shared" si="3"/>
        <v>0</v>
      </c>
      <c r="E18" s="27">
        <f t="shared" si="2"/>
        <v>0</v>
      </c>
      <c r="F18" s="63">
        <v>150000</v>
      </c>
      <c r="G18" s="28">
        <f t="shared" si="4"/>
        <v>100</v>
      </c>
      <c r="H18" s="88" t="s">
        <v>208</v>
      </c>
      <c r="I18" s="76" t="s">
        <v>244</v>
      </c>
      <c r="J18" s="71" t="s">
        <v>72</v>
      </c>
      <c r="K18" s="97"/>
      <c r="L18" s="29"/>
      <c r="M18" s="29"/>
      <c r="N18" s="29"/>
      <c r="O18" s="29"/>
      <c r="P18" s="94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11" ht="24">
      <c r="A19" s="65">
        <v>6620906120</v>
      </c>
      <c r="B19" s="64" t="s">
        <v>11</v>
      </c>
      <c r="C19" s="63">
        <v>300000</v>
      </c>
      <c r="D19" s="27">
        <f t="shared" si="3"/>
        <v>0</v>
      </c>
      <c r="E19" s="27">
        <f t="shared" si="2"/>
        <v>0</v>
      </c>
      <c r="F19" s="63">
        <v>300000</v>
      </c>
      <c r="G19" s="28">
        <f t="shared" si="4"/>
        <v>100</v>
      </c>
      <c r="H19" s="88" t="s">
        <v>236</v>
      </c>
      <c r="I19" s="76" t="s">
        <v>244</v>
      </c>
      <c r="J19" s="71"/>
      <c r="K19" s="97"/>
    </row>
    <row r="20" spans="1:31" s="35" customFormat="1" ht="24">
      <c r="A20" s="65">
        <v>6620906121</v>
      </c>
      <c r="B20" s="64" t="s">
        <v>83</v>
      </c>
      <c r="C20" s="63">
        <v>150000</v>
      </c>
      <c r="D20" s="27">
        <f t="shared" si="3"/>
        <v>1200</v>
      </c>
      <c r="E20" s="27">
        <f t="shared" si="2"/>
        <v>0.8</v>
      </c>
      <c r="F20" s="63">
        <v>148800</v>
      </c>
      <c r="G20" s="28">
        <f t="shared" si="4"/>
        <v>99.2</v>
      </c>
      <c r="H20" s="88" t="s">
        <v>183</v>
      </c>
      <c r="I20" s="75" t="s">
        <v>243</v>
      </c>
      <c r="J20" s="71"/>
      <c r="K20" s="9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11" ht="24">
      <c r="A21" s="65">
        <v>6620906122</v>
      </c>
      <c r="B21" s="64" t="s">
        <v>22</v>
      </c>
      <c r="C21" s="63">
        <v>300000</v>
      </c>
      <c r="D21" s="27">
        <f t="shared" si="3"/>
        <v>0</v>
      </c>
      <c r="E21" s="27">
        <f t="shared" si="2"/>
        <v>0</v>
      </c>
      <c r="F21" s="63">
        <v>300000</v>
      </c>
      <c r="G21" s="28">
        <f t="shared" si="4"/>
        <v>100</v>
      </c>
      <c r="H21" s="88" t="s">
        <v>219</v>
      </c>
      <c r="I21" s="76" t="s">
        <v>244</v>
      </c>
      <c r="J21" s="71" t="s">
        <v>72</v>
      </c>
      <c r="K21" s="97"/>
    </row>
    <row r="22" spans="1:31" s="35" customFormat="1" ht="24">
      <c r="A22" s="65">
        <v>6620906125</v>
      </c>
      <c r="B22" s="64" t="s">
        <v>6</v>
      </c>
      <c r="C22" s="63">
        <v>1273200</v>
      </c>
      <c r="D22" s="27">
        <f t="shared" si="3"/>
        <v>89300</v>
      </c>
      <c r="E22" s="27">
        <f t="shared" si="2"/>
        <v>7.01382343700911</v>
      </c>
      <c r="F22" s="63">
        <v>1183900</v>
      </c>
      <c r="G22" s="28">
        <f t="shared" si="4"/>
        <v>92.98617656299089</v>
      </c>
      <c r="H22" s="88" t="s">
        <v>71</v>
      </c>
      <c r="I22" s="75" t="s">
        <v>243</v>
      </c>
      <c r="J22" s="71" t="s">
        <v>231</v>
      </c>
      <c r="K22" s="9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11" ht="24">
      <c r="A23" s="65">
        <v>6620906137</v>
      </c>
      <c r="B23" s="64" t="s">
        <v>8</v>
      </c>
      <c r="C23" s="63">
        <v>500000</v>
      </c>
      <c r="D23" s="27">
        <f t="shared" si="3"/>
        <v>0</v>
      </c>
      <c r="E23" s="27">
        <f t="shared" si="2"/>
        <v>0</v>
      </c>
      <c r="F23" s="63">
        <v>500000</v>
      </c>
      <c r="G23" s="28">
        <f t="shared" si="4"/>
        <v>100</v>
      </c>
      <c r="H23" s="88" t="s">
        <v>183</v>
      </c>
      <c r="I23" s="76" t="s">
        <v>244</v>
      </c>
      <c r="J23" s="71"/>
      <c r="K23" s="97"/>
    </row>
    <row r="24" spans="1:11" ht="48">
      <c r="A24" s="65">
        <v>6620906138</v>
      </c>
      <c r="B24" s="64" t="s">
        <v>9</v>
      </c>
      <c r="C24" s="63">
        <v>520000</v>
      </c>
      <c r="D24" s="27">
        <f t="shared" si="3"/>
        <v>3700</v>
      </c>
      <c r="E24" s="27">
        <f t="shared" si="2"/>
        <v>0.7115384615384616</v>
      </c>
      <c r="F24" s="63">
        <v>516300</v>
      </c>
      <c r="G24" s="28">
        <f t="shared" si="4"/>
        <v>99.28846153846153</v>
      </c>
      <c r="H24" s="88" t="s">
        <v>237</v>
      </c>
      <c r="I24" s="75" t="s">
        <v>243</v>
      </c>
      <c r="J24" s="71"/>
      <c r="K24" s="97"/>
    </row>
    <row r="25" spans="1:11" ht="48">
      <c r="A25" s="65">
        <v>6620906139</v>
      </c>
      <c r="B25" s="64" t="s">
        <v>49</v>
      </c>
      <c r="C25" s="63">
        <v>200000</v>
      </c>
      <c r="D25" s="27">
        <f t="shared" si="3"/>
        <v>0</v>
      </c>
      <c r="E25" s="27">
        <f t="shared" si="2"/>
        <v>0</v>
      </c>
      <c r="F25" s="63">
        <v>200000</v>
      </c>
      <c r="G25" s="28">
        <f t="shared" si="4"/>
        <v>100</v>
      </c>
      <c r="H25" s="88" t="s">
        <v>236</v>
      </c>
      <c r="I25" s="76" t="s">
        <v>244</v>
      </c>
      <c r="J25" s="71" t="s">
        <v>202</v>
      </c>
      <c r="K25" s="97"/>
    </row>
    <row r="26" spans="1:31" s="35" customFormat="1" ht="24">
      <c r="A26" s="65">
        <v>6620906140</v>
      </c>
      <c r="B26" s="64" t="s">
        <v>50</v>
      </c>
      <c r="C26" s="63">
        <v>150000</v>
      </c>
      <c r="D26" s="27">
        <f t="shared" si="3"/>
        <v>0</v>
      </c>
      <c r="E26" s="27">
        <f t="shared" si="2"/>
        <v>0</v>
      </c>
      <c r="F26" s="63">
        <v>150000</v>
      </c>
      <c r="G26" s="28">
        <f t="shared" si="4"/>
        <v>100</v>
      </c>
      <c r="H26" s="88" t="s">
        <v>200</v>
      </c>
      <c r="I26" s="76" t="s">
        <v>244</v>
      </c>
      <c r="J26" s="71" t="s">
        <v>212</v>
      </c>
      <c r="K26" s="9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11" ht="24">
      <c r="A27" s="65">
        <v>6620906141</v>
      </c>
      <c r="B27" s="64" t="s">
        <v>84</v>
      </c>
      <c r="C27" s="63">
        <v>100000</v>
      </c>
      <c r="D27" s="27">
        <f t="shared" si="3"/>
        <v>0</v>
      </c>
      <c r="E27" s="27">
        <f t="shared" si="2"/>
        <v>0</v>
      </c>
      <c r="F27" s="63">
        <v>100000</v>
      </c>
      <c r="G27" s="28">
        <f t="shared" si="4"/>
        <v>100</v>
      </c>
      <c r="H27" s="88" t="s">
        <v>183</v>
      </c>
      <c r="I27" s="76" t="s">
        <v>244</v>
      </c>
      <c r="J27" s="71"/>
      <c r="K27" s="97"/>
    </row>
    <row r="28" spans="1:31" s="35" customFormat="1" ht="24">
      <c r="A28" s="65">
        <v>6620906142</v>
      </c>
      <c r="B28" s="64" t="s">
        <v>7</v>
      </c>
      <c r="C28" s="63">
        <v>4460000</v>
      </c>
      <c r="D28" s="27">
        <f t="shared" si="3"/>
        <v>0</v>
      </c>
      <c r="E28" s="27">
        <f t="shared" si="2"/>
        <v>0</v>
      </c>
      <c r="F28" s="63">
        <v>4460000</v>
      </c>
      <c r="G28" s="28">
        <f t="shared" si="4"/>
        <v>100</v>
      </c>
      <c r="H28" s="88" t="s">
        <v>183</v>
      </c>
      <c r="I28" s="76" t="s">
        <v>244</v>
      </c>
      <c r="J28" s="71" t="s">
        <v>239</v>
      </c>
      <c r="K28" s="9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11" s="29" customFormat="1" ht="24">
      <c r="A29" s="65">
        <v>6620906147</v>
      </c>
      <c r="B29" s="64" t="s">
        <v>21</v>
      </c>
      <c r="C29" s="63">
        <v>50000</v>
      </c>
      <c r="D29" s="27">
        <f t="shared" si="3"/>
        <v>0</v>
      </c>
      <c r="E29" s="27">
        <f t="shared" si="2"/>
        <v>0</v>
      </c>
      <c r="F29" s="63">
        <v>50000</v>
      </c>
      <c r="G29" s="28">
        <f t="shared" si="4"/>
        <v>100</v>
      </c>
      <c r="H29" s="88" t="s">
        <v>219</v>
      </c>
      <c r="I29" s="76" t="s">
        <v>244</v>
      </c>
      <c r="J29" s="71" t="s">
        <v>72</v>
      </c>
      <c r="K29" s="97"/>
    </row>
    <row r="30" spans="1:31" s="35" customFormat="1" ht="24">
      <c r="A30" s="65">
        <v>6620906148</v>
      </c>
      <c r="B30" s="64" t="s">
        <v>20</v>
      </c>
      <c r="C30" s="63">
        <v>50000</v>
      </c>
      <c r="D30" s="27">
        <f t="shared" si="3"/>
        <v>0</v>
      </c>
      <c r="E30" s="27">
        <f t="shared" si="2"/>
        <v>0</v>
      </c>
      <c r="F30" s="63">
        <v>50000</v>
      </c>
      <c r="G30" s="28">
        <f t="shared" si="4"/>
        <v>100</v>
      </c>
      <c r="H30" s="88" t="s">
        <v>183</v>
      </c>
      <c r="I30" s="76" t="s">
        <v>244</v>
      </c>
      <c r="J30" s="71" t="s">
        <v>72</v>
      </c>
      <c r="K30" s="9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11" s="29" customFormat="1" ht="24">
      <c r="A31" s="65">
        <v>6620906149</v>
      </c>
      <c r="B31" s="64" t="s">
        <v>85</v>
      </c>
      <c r="C31" s="63">
        <v>250000</v>
      </c>
      <c r="D31" s="27">
        <f t="shared" si="3"/>
        <v>0</v>
      </c>
      <c r="E31" s="27">
        <f t="shared" si="2"/>
        <v>0</v>
      </c>
      <c r="F31" s="63">
        <v>250000</v>
      </c>
      <c r="G31" s="28">
        <f t="shared" si="4"/>
        <v>100</v>
      </c>
      <c r="H31" s="88" t="s">
        <v>182</v>
      </c>
      <c r="I31" s="76" t="s">
        <v>244</v>
      </c>
      <c r="J31" s="71" t="s">
        <v>72</v>
      </c>
      <c r="K31" s="97"/>
    </row>
    <row r="32" spans="1:31" s="35" customFormat="1" ht="24">
      <c r="A32" s="65">
        <v>6620906150</v>
      </c>
      <c r="B32" s="64" t="s">
        <v>17</v>
      </c>
      <c r="C32" s="63">
        <v>200000</v>
      </c>
      <c r="D32" s="27">
        <f t="shared" si="3"/>
        <v>0</v>
      </c>
      <c r="E32" s="27">
        <f t="shared" si="2"/>
        <v>0</v>
      </c>
      <c r="F32" s="63">
        <v>200000</v>
      </c>
      <c r="G32" s="28">
        <f t="shared" si="4"/>
        <v>100</v>
      </c>
      <c r="H32" s="88" t="s">
        <v>182</v>
      </c>
      <c r="I32" s="76" t="s">
        <v>244</v>
      </c>
      <c r="J32" s="71" t="s">
        <v>72</v>
      </c>
      <c r="K32" s="9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11" s="29" customFormat="1" ht="24">
      <c r="A33" s="65">
        <v>6620906151</v>
      </c>
      <c r="B33" s="64" t="s">
        <v>19</v>
      </c>
      <c r="C33" s="63">
        <v>100000</v>
      </c>
      <c r="D33" s="27">
        <f t="shared" si="3"/>
        <v>0</v>
      </c>
      <c r="E33" s="27">
        <f t="shared" si="2"/>
        <v>0</v>
      </c>
      <c r="F33" s="63">
        <v>100000</v>
      </c>
      <c r="G33" s="28">
        <f t="shared" si="4"/>
        <v>100</v>
      </c>
      <c r="H33" s="88" t="s">
        <v>183</v>
      </c>
      <c r="I33" s="76" t="s">
        <v>244</v>
      </c>
      <c r="J33" s="71" t="s">
        <v>72</v>
      </c>
      <c r="K33" s="97"/>
    </row>
    <row r="34" spans="1:31" s="35" customFormat="1" ht="24">
      <c r="A34" s="65">
        <v>6620906152</v>
      </c>
      <c r="B34" s="64" t="s">
        <v>18</v>
      </c>
      <c r="C34" s="63">
        <v>100000</v>
      </c>
      <c r="D34" s="27">
        <f t="shared" si="3"/>
        <v>0</v>
      </c>
      <c r="E34" s="27">
        <f t="shared" si="2"/>
        <v>0</v>
      </c>
      <c r="F34" s="63">
        <v>100000</v>
      </c>
      <c r="G34" s="28">
        <f t="shared" si="4"/>
        <v>100</v>
      </c>
      <c r="H34" s="88" t="s">
        <v>219</v>
      </c>
      <c r="I34" s="76" t="s">
        <v>244</v>
      </c>
      <c r="J34" s="71" t="s">
        <v>72</v>
      </c>
      <c r="K34" s="9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11" s="29" customFormat="1" ht="24">
      <c r="A35" s="65">
        <v>6620906153</v>
      </c>
      <c r="B35" s="64" t="s">
        <v>41</v>
      </c>
      <c r="C35" s="63">
        <v>150000</v>
      </c>
      <c r="D35" s="27">
        <f t="shared" si="3"/>
        <v>0</v>
      </c>
      <c r="E35" s="27">
        <f t="shared" si="2"/>
        <v>0</v>
      </c>
      <c r="F35" s="63">
        <v>150000</v>
      </c>
      <c r="G35" s="28">
        <f t="shared" si="4"/>
        <v>100</v>
      </c>
      <c r="H35" s="88" t="s">
        <v>238</v>
      </c>
      <c r="I35" s="76" t="s">
        <v>244</v>
      </c>
      <c r="J35" s="71" t="s">
        <v>72</v>
      </c>
      <c r="K35" s="97"/>
    </row>
    <row r="36" spans="1:31" s="35" customFormat="1" ht="24">
      <c r="A36" s="65">
        <v>6620906161</v>
      </c>
      <c r="B36" s="64" t="s">
        <v>15</v>
      </c>
      <c r="C36" s="63">
        <v>100000</v>
      </c>
      <c r="D36" s="27">
        <f t="shared" si="3"/>
        <v>0</v>
      </c>
      <c r="E36" s="27">
        <f t="shared" si="2"/>
        <v>0</v>
      </c>
      <c r="F36" s="63">
        <v>100000</v>
      </c>
      <c r="G36" s="28">
        <f t="shared" si="4"/>
        <v>100</v>
      </c>
      <c r="H36" s="88" t="s">
        <v>236</v>
      </c>
      <c r="I36" s="76" t="s">
        <v>244</v>
      </c>
      <c r="J36" s="71" t="s">
        <v>72</v>
      </c>
      <c r="K36" s="9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11" s="29" customFormat="1" ht="24">
      <c r="A37" s="65">
        <v>6620906162</v>
      </c>
      <c r="B37" s="64" t="s">
        <v>16</v>
      </c>
      <c r="C37" s="63">
        <v>5000</v>
      </c>
      <c r="D37" s="27">
        <f t="shared" si="3"/>
        <v>0</v>
      </c>
      <c r="E37" s="27">
        <f t="shared" si="2"/>
        <v>0</v>
      </c>
      <c r="F37" s="63">
        <v>5000</v>
      </c>
      <c r="G37" s="28">
        <f t="shared" si="4"/>
        <v>100</v>
      </c>
      <c r="H37" s="88" t="s">
        <v>189</v>
      </c>
      <c r="I37" s="76" t="s">
        <v>244</v>
      </c>
      <c r="J37" s="71"/>
      <c r="K37" s="97"/>
    </row>
    <row r="38" spans="1:31" s="35" customFormat="1" ht="24">
      <c r="A38" s="65">
        <v>6620906173</v>
      </c>
      <c r="B38" s="64" t="s">
        <v>14</v>
      </c>
      <c r="C38" s="63">
        <v>67500</v>
      </c>
      <c r="D38" s="27">
        <f t="shared" si="3"/>
        <v>0</v>
      </c>
      <c r="E38" s="27">
        <f t="shared" si="2"/>
        <v>0</v>
      </c>
      <c r="F38" s="63">
        <v>67500</v>
      </c>
      <c r="G38" s="28">
        <f t="shared" si="4"/>
        <v>100</v>
      </c>
      <c r="H38" s="88" t="s">
        <v>183</v>
      </c>
      <c r="I38" s="76" t="s">
        <v>244</v>
      </c>
      <c r="J38" s="71" t="s">
        <v>232</v>
      </c>
      <c r="K38" s="97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10" s="21" customFormat="1" ht="24">
      <c r="A39" s="105"/>
      <c r="B39" s="70" t="s">
        <v>48</v>
      </c>
      <c r="C39" s="42">
        <f>SUM(C40:C58)</f>
        <v>5092000</v>
      </c>
      <c r="D39" s="42">
        <f>C39-F39</f>
        <v>0</v>
      </c>
      <c r="E39" s="42">
        <f>D39/C39*100</f>
        <v>0</v>
      </c>
      <c r="F39" s="42">
        <f>SUM(F40:F58)</f>
        <v>5092000</v>
      </c>
      <c r="G39" s="44">
        <f>F39/C39*100</f>
        <v>100</v>
      </c>
      <c r="H39" s="89"/>
      <c r="I39" s="73"/>
      <c r="J39" s="73"/>
    </row>
    <row r="40" spans="1:11" s="21" customFormat="1" ht="24">
      <c r="A40" s="65">
        <v>6620906165</v>
      </c>
      <c r="B40" s="64" t="s">
        <v>86</v>
      </c>
      <c r="C40" s="63">
        <v>144000</v>
      </c>
      <c r="D40" s="27">
        <f>C40-F40</f>
        <v>0</v>
      </c>
      <c r="E40" s="27">
        <f>D40/C40*100</f>
        <v>0</v>
      </c>
      <c r="F40" s="63">
        <v>144000</v>
      </c>
      <c r="G40" s="28">
        <f>F40/C40*100</f>
        <v>100</v>
      </c>
      <c r="H40" s="93" t="s">
        <v>233</v>
      </c>
      <c r="I40" s="76" t="s">
        <v>244</v>
      </c>
      <c r="J40" s="71" t="s">
        <v>72</v>
      </c>
      <c r="K40" s="96"/>
    </row>
    <row r="41" spans="1:11" s="21" customFormat="1" ht="48">
      <c r="A41" s="65">
        <v>6620906166</v>
      </c>
      <c r="B41" s="64" t="s">
        <v>87</v>
      </c>
      <c r="C41" s="63">
        <v>1450000</v>
      </c>
      <c r="D41" s="27">
        <f aca="true" t="shared" si="5" ref="D41:D58">C41-F41</f>
        <v>0</v>
      </c>
      <c r="E41" s="27">
        <f aca="true" t="shared" si="6" ref="E41:E58">D41/C41*100</f>
        <v>0</v>
      </c>
      <c r="F41" s="63">
        <v>1450000</v>
      </c>
      <c r="G41" s="28">
        <f aca="true" t="shared" si="7" ref="G41:G58">F41/C41*100</f>
        <v>100</v>
      </c>
      <c r="H41" s="93" t="s">
        <v>213</v>
      </c>
      <c r="I41" s="76" t="s">
        <v>244</v>
      </c>
      <c r="J41" s="71" t="s">
        <v>72</v>
      </c>
      <c r="K41" s="96"/>
    </row>
    <row r="42" spans="1:11" s="21" customFormat="1" ht="24">
      <c r="A42" s="65">
        <v>6620906167</v>
      </c>
      <c r="B42" s="64" t="s">
        <v>88</v>
      </c>
      <c r="C42" s="63">
        <v>145000</v>
      </c>
      <c r="D42" s="27">
        <f t="shared" si="5"/>
        <v>0</v>
      </c>
      <c r="E42" s="27">
        <f t="shared" si="6"/>
        <v>0</v>
      </c>
      <c r="F42" s="63">
        <v>145000</v>
      </c>
      <c r="G42" s="28">
        <f t="shared" si="7"/>
        <v>100</v>
      </c>
      <c r="H42" s="93" t="s">
        <v>196</v>
      </c>
      <c r="I42" s="76" t="s">
        <v>244</v>
      </c>
      <c r="J42" s="71" t="s">
        <v>72</v>
      </c>
      <c r="K42" s="96"/>
    </row>
    <row r="43" spans="1:11" s="21" customFormat="1" ht="24">
      <c r="A43" s="65">
        <v>6620906168</v>
      </c>
      <c r="B43" s="64" t="s">
        <v>89</v>
      </c>
      <c r="C43" s="63">
        <v>66000</v>
      </c>
      <c r="D43" s="27">
        <f t="shared" si="5"/>
        <v>0</v>
      </c>
      <c r="E43" s="27">
        <f t="shared" si="6"/>
        <v>0</v>
      </c>
      <c r="F43" s="63">
        <v>66000</v>
      </c>
      <c r="G43" s="28">
        <f t="shared" si="7"/>
        <v>100</v>
      </c>
      <c r="H43" s="93" t="s">
        <v>234</v>
      </c>
      <c r="I43" s="76" t="s">
        <v>244</v>
      </c>
      <c r="J43" s="71" t="s">
        <v>72</v>
      </c>
      <c r="K43" s="96"/>
    </row>
    <row r="44" spans="1:11" s="21" customFormat="1" ht="24">
      <c r="A44" s="65">
        <v>6620906169</v>
      </c>
      <c r="B44" s="64" t="s">
        <v>90</v>
      </c>
      <c r="C44" s="63">
        <v>120000</v>
      </c>
      <c r="D44" s="27">
        <f t="shared" si="5"/>
        <v>0</v>
      </c>
      <c r="E44" s="27">
        <f t="shared" si="6"/>
        <v>0</v>
      </c>
      <c r="F44" s="63">
        <v>120000</v>
      </c>
      <c r="G44" s="28">
        <f t="shared" si="7"/>
        <v>100</v>
      </c>
      <c r="H44" s="93" t="s">
        <v>234</v>
      </c>
      <c r="I44" s="76" t="s">
        <v>244</v>
      </c>
      <c r="J44" s="71" t="s">
        <v>72</v>
      </c>
      <c r="K44" s="96"/>
    </row>
    <row r="45" spans="1:11" s="21" customFormat="1" ht="24">
      <c r="A45" s="65">
        <v>6620906170</v>
      </c>
      <c r="B45" s="64" t="s">
        <v>91</v>
      </c>
      <c r="C45" s="63">
        <v>880000</v>
      </c>
      <c r="D45" s="27">
        <f t="shared" si="5"/>
        <v>0</v>
      </c>
      <c r="E45" s="27">
        <f t="shared" si="6"/>
        <v>0</v>
      </c>
      <c r="F45" s="63">
        <v>880000</v>
      </c>
      <c r="G45" s="28">
        <f t="shared" si="7"/>
        <v>100</v>
      </c>
      <c r="H45" s="93" t="s">
        <v>178</v>
      </c>
      <c r="I45" s="76" t="s">
        <v>244</v>
      </c>
      <c r="J45" s="71" t="s">
        <v>72</v>
      </c>
      <c r="K45" s="96"/>
    </row>
    <row r="46" spans="1:11" s="21" customFormat="1" ht="24">
      <c r="A46" s="65">
        <v>6620906172</v>
      </c>
      <c r="B46" s="64" t="s">
        <v>92</v>
      </c>
      <c r="C46" s="63">
        <v>16000</v>
      </c>
      <c r="D46" s="27">
        <f t="shared" si="5"/>
        <v>0</v>
      </c>
      <c r="E46" s="27">
        <f t="shared" si="6"/>
        <v>0</v>
      </c>
      <c r="F46" s="63">
        <v>16000</v>
      </c>
      <c r="G46" s="28">
        <f t="shared" si="7"/>
        <v>100</v>
      </c>
      <c r="H46" s="93" t="s">
        <v>196</v>
      </c>
      <c r="I46" s="76" t="s">
        <v>244</v>
      </c>
      <c r="J46" s="71" t="s">
        <v>72</v>
      </c>
      <c r="K46" s="96"/>
    </row>
    <row r="47" spans="1:11" s="21" customFormat="1" ht="24">
      <c r="A47" s="65">
        <v>6620906177</v>
      </c>
      <c r="B47" s="64" t="s">
        <v>93</v>
      </c>
      <c r="C47" s="63">
        <v>26700</v>
      </c>
      <c r="D47" s="27">
        <f t="shared" si="5"/>
        <v>0</v>
      </c>
      <c r="E47" s="27">
        <f t="shared" si="6"/>
        <v>0</v>
      </c>
      <c r="F47" s="63">
        <v>26700</v>
      </c>
      <c r="G47" s="28">
        <f t="shared" si="7"/>
        <v>100</v>
      </c>
      <c r="H47" s="93" t="s">
        <v>196</v>
      </c>
      <c r="I47" s="76" t="s">
        <v>244</v>
      </c>
      <c r="J47" s="71" t="s">
        <v>72</v>
      </c>
      <c r="K47" s="96"/>
    </row>
    <row r="48" spans="1:11" s="21" customFormat="1" ht="24">
      <c r="A48" s="65">
        <v>6620906178</v>
      </c>
      <c r="B48" s="64" t="s">
        <v>94</v>
      </c>
      <c r="C48" s="63">
        <v>10600</v>
      </c>
      <c r="D48" s="27">
        <f t="shared" si="5"/>
        <v>0</v>
      </c>
      <c r="E48" s="27">
        <f t="shared" si="6"/>
        <v>0</v>
      </c>
      <c r="F48" s="63">
        <v>10600</v>
      </c>
      <c r="G48" s="28">
        <f t="shared" si="7"/>
        <v>100</v>
      </c>
      <c r="H48" s="93" t="s">
        <v>196</v>
      </c>
      <c r="I48" s="76" t="s">
        <v>244</v>
      </c>
      <c r="J48" s="71" t="s">
        <v>72</v>
      </c>
      <c r="K48" s="96"/>
    </row>
    <row r="49" spans="1:11" s="21" customFormat="1" ht="24">
      <c r="A49" s="65">
        <v>6620906179</v>
      </c>
      <c r="B49" s="64" t="s">
        <v>95</v>
      </c>
      <c r="C49" s="63">
        <v>21400</v>
      </c>
      <c r="D49" s="27">
        <f t="shared" si="5"/>
        <v>0</v>
      </c>
      <c r="E49" s="27">
        <f t="shared" si="6"/>
        <v>0</v>
      </c>
      <c r="F49" s="63">
        <v>21400</v>
      </c>
      <c r="G49" s="28">
        <f t="shared" si="7"/>
        <v>100</v>
      </c>
      <c r="H49" s="93" t="s">
        <v>234</v>
      </c>
      <c r="I49" s="76" t="s">
        <v>244</v>
      </c>
      <c r="J49" s="71" t="s">
        <v>72</v>
      </c>
      <c r="K49" s="96"/>
    </row>
    <row r="50" spans="1:11" s="21" customFormat="1" ht="24">
      <c r="A50" s="65">
        <v>6620906180</v>
      </c>
      <c r="B50" s="64" t="s">
        <v>96</v>
      </c>
      <c r="C50" s="63">
        <v>98100</v>
      </c>
      <c r="D50" s="27">
        <f t="shared" si="5"/>
        <v>0</v>
      </c>
      <c r="E50" s="27">
        <f t="shared" si="6"/>
        <v>0</v>
      </c>
      <c r="F50" s="63">
        <v>98100</v>
      </c>
      <c r="G50" s="28">
        <f t="shared" si="7"/>
        <v>100</v>
      </c>
      <c r="H50" s="93" t="s">
        <v>196</v>
      </c>
      <c r="I50" s="76" t="s">
        <v>244</v>
      </c>
      <c r="J50" s="71" t="s">
        <v>72</v>
      </c>
      <c r="K50" s="96"/>
    </row>
    <row r="51" spans="1:11" s="21" customFormat="1" ht="24">
      <c r="A51" s="65">
        <v>6620906181</v>
      </c>
      <c r="B51" s="64" t="s">
        <v>97</v>
      </c>
      <c r="C51" s="63">
        <v>17900</v>
      </c>
      <c r="D51" s="27">
        <f t="shared" si="5"/>
        <v>0</v>
      </c>
      <c r="E51" s="27">
        <f t="shared" si="6"/>
        <v>0</v>
      </c>
      <c r="F51" s="63">
        <v>17900</v>
      </c>
      <c r="G51" s="28">
        <f t="shared" si="7"/>
        <v>100</v>
      </c>
      <c r="H51" s="93" t="s">
        <v>196</v>
      </c>
      <c r="I51" s="76" t="s">
        <v>244</v>
      </c>
      <c r="J51" s="71" t="s">
        <v>72</v>
      </c>
      <c r="K51" s="96"/>
    </row>
    <row r="52" spans="1:11" s="21" customFormat="1" ht="24">
      <c r="A52" s="65">
        <v>6620906182</v>
      </c>
      <c r="B52" s="64" t="s">
        <v>98</v>
      </c>
      <c r="C52" s="63">
        <v>29000</v>
      </c>
      <c r="D52" s="27">
        <f t="shared" si="5"/>
        <v>0</v>
      </c>
      <c r="E52" s="27">
        <f t="shared" si="6"/>
        <v>0</v>
      </c>
      <c r="F52" s="63">
        <v>29000</v>
      </c>
      <c r="G52" s="28">
        <f t="shared" si="7"/>
        <v>100</v>
      </c>
      <c r="H52" s="93" t="s">
        <v>196</v>
      </c>
      <c r="I52" s="76" t="s">
        <v>244</v>
      </c>
      <c r="J52" s="71" t="s">
        <v>72</v>
      </c>
      <c r="K52" s="96"/>
    </row>
    <row r="53" spans="1:11" s="21" customFormat="1" ht="24">
      <c r="A53" s="65">
        <v>6620906183</v>
      </c>
      <c r="B53" s="64" t="s">
        <v>99</v>
      </c>
      <c r="C53" s="63">
        <v>116000</v>
      </c>
      <c r="D53" s="27">
        <f t="shared" si="5"/>
        <v>0</v>
      </c>
      <c r="E53" s="27">
        <f t="shared" si="6"/>
        <v>0</v>
      </c>
      <c r="F53" s="63">
        <v>116000</v>
      </c>
      <c r="G53" s="28">
        <f t="shared" si="7"/>
        <v>100</v>
      </c>
      <c r="H53" s="93" t="s">
        <v>196</v>
      </c>
      <c r="I53" s="76" t="s">
        <v>244</v>
      </c>
      <c r="J53" s="71" t="s">
        <v>72</v>
      </c>
      <c r="K53" s="96"/>
    </row>
    <row r="54" spans="1:11" s="21" customFormat="1" ht="24">
      <c r="A54" s="65">
        <v>6620906184</v>
      </c>
      <c r="B54" s="64" t="s">
        <v>100</v>
      </c>
      <c r="C54" s="63">
        <v>24900</v>
      </c>
      <c r="D54" s="27">
        <f t="shared" si="5"/>
        <v>0</v>
      </c>
      <c r="E54" s="27">
        <f t="shared" si="6"/>
        <v>0</v>
      </c>
      <c r="F54" s="63">
        <v>24900</v>
      </c>
      <c r="G54" s="28">
        <f t="shared" si="7"/>
        <v>100</v>
      </c>
      <c r="H54" s="93" t="s">
        <v>196</v>
      </c>
      <c r="I54" s="76" t="s">
        <v>244</v>
      </c>
      <c r="J54" s="71" t="s">
        <v>72</v>
      </c>
      <c r="K54" s="96"/>
    </row>
    <row r="55" spans="1:11" s="21" customFormat="1" ht="24">
      <c r="A55" s="65">
        <v>6620906185</v>
      </c>
      <c r="B55" s="64" t="s">
        <v>101</v>
      </c>
      <c r="C55" s="63">
        <v>13900</v>
      </c>
      <c r="D55" s="27">
        <f t="shared" si="5"/>
        <v>0</v>
      </c>
      <c r="E55" s="27">
        <f t="shared" si="6"/>
        <v>0</v>
      </c>
      <c r="F55" s="63">
        <v>13900</v>
      </c>
      <c r="G55" s="28">
        <f t="shared" si="7"/>
        <v>100</v>
      </c>
      <c r="H55" s="93" t="s">
        <v>196</v>
      </c>
      <c r="I55" s="76" t="s">
        <v>244</v>
      </c>
      <c r="J55" s="71" t="s">
        <v>72</v>
      </c>
      <c r="K55" s="96"/>
    </row>
    <row r="56" spans="1:11" s="21" customFormat="1" ht="24">
      <c r="A56" s="65">
        <v>6620906186</v>
      </c>
      <c r="B56" s="64" t="s">
        <v>102</v>
      </c>
      <c r="C56" s="63">
        <v>78000</v>
      </c>
      <c r="D56" s="27">
        <f t="shared" si="5"/>
        <v>0</v>
      </c>
      <c r="E56" s="27">
        <f t="shared" si="6"/>
        <v>0</v>
      </c>
      <c r="F56" s="63">
        <v>78000</v>
      </c>
      <c r="G56" s="28">
        <f t="shared" si="7"/>
        <v>100</v>
      </c>
      <c r="H56" s="93" t="s">
        <v>234</v>
      </c>
      <c r="I56" s="76" t="s">
        <v>244</v>
      </c>
      <c r="J56" s="71" t="s">
        <v>72</v>
      </c>
      <c r="K56" s="96"/>
    </row>
    <row r="57" spans="1:11" s="21" customFormat="1" ht="24">
      <c r="A57" s="65">
        <v>6620906187</v>
      </c>
      <c r="B57" s="64" t="s">
        <v>103</v>
      </c>
      <c r="C57" s="63">
        <v>493500</v>
      </c>
      <c r="D57" s="27">
        <f t="shared" si="5"/>
        <v>0</v>
      </c>
      <c r="E57" s="27">
        <f t="shared" si="6"/>
        <v>0</v>
      </c>
      <c r="F57" s="63">
        <v>493500</v>
      </c>
      <c r="G57" s="28">
        <f t="shared" si="7"/>
        <v>100</v>
      </c>
      <c r="H57" s="93" t="s">
        <v>233</v>
      </c>
      <c r="I57" s="76" t="s">
        <v>244</v>
      </c>
      <c r="J57" s="71" t="s">
        <v>72</v>
      </c>
      <c r="K57" s="96"/>
    </row>
    <row r="58" spans="1:11" s="21" customFormat="1" ht="24">
      <c r="A58" s="65">
        <v>6620906207</v>
      </c>
      <c r="B58" s="64" t="s">
        <v>104</v>
      </c>
      <c r="C58" s="63">
        <v>1341000</v>
      </c>
      <c r="D58" s="27">
        <f t="shared" si="5"/>
        <v>0</v>
      </c>
      <c r="E58" s="27">
        <f t="shared" si="6"/>
        <v>0</v>
      </c>
      <c r="F58" s="63">
        <v>1341000</v>
      </c>
      <c r="G58" s="28">
        <f t="shared" si="7"/>
        <v>100</v>
      </c>
      <c r="H58" s="93" t="s">
        <v>213</v>
      </c>
      <c r="I58" s="76" t="s">
        <v>244</v>
      </c>
      <c r="J58" s="71" t="s">
        <v>72</v>
      </c>
      <c r="K58" s="96"/>
    </row>
    <row r="59" spans="1:31" s="31" customFormat="1" ht="24">
      <c r="A59" s="116" t="s">
        <v>46</v>
      </c>
      <c r="B59" s="116"/>
      <c r="C59" s="42">
        <f>SUM(C60:C124)</f>
        <v>15911900</v>
      </c>
      <c r="D59" s="42">
        <f>C59-F59</f>
        <v>1010610</v>
      </c>
      <c r="E59" s="42">
        <f>D59/C59*100</f>
        <v>6.351284258950848</v>
      </c>
      <c r="F59" s="42">
        <f>SUM(F60:F124)</f>
        <v>14901290</v>
      </c>
      <c r="G59" s="44">
        <f>F59/C59*100</f>
        <v>93.64871574104914</v>
      </c>
      <c r="H59" s="89"/>
      <c r="I59" s="73"/>
      <c r="J59" s="7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11" ht="24">
      <c r="A60" s="65">
        <v>6620906104</v>
      </c>
      <c r="B60" s="64" t="s">
        <v>43</v>
      </c>
      <c r="C60" s="63">
        <v>6559600</v>
      </c>
      <c r="D60" s="27">
        <f>C60-F60</f>
        <v>489160</v>
      </c>
      <c r="E60" s="27">
        <f>D60/C60*100</f>
        <v>7.457162022074517</v>
      </c>
      <c r="F60" s="63">
        <v>6070440</v>
      </c>
      <c r="G60" s="62">
        <f>F60/C60*100</f>
        <v>92.54283797792549</v>
      </c>
      <c r="H60" s="88" t="s">
        <v>71</v>
      </c>
      <c r="I60" s="75" t="s">
        <v>243</v>
      </c>
      <c r="J60" s="85" t="s">
        <v>232</v>
      </c>
      <c r="K60" s="97"/>
    </row>
    <row r="61" spans="1:11" ht="24">
      <c r="A61" s="65">
        <v>6620906105</v>
      </c>
      <c r="B61" s="64" t="s">
        <v>53</v>
      </c>
      <c r="C61" s="63">
        <v>462000</v>
      </c>
      <c r="D61" s="27">
        <f aca="true" t="shared" si="8" ref="D61:D124">C61-F61</f>
        <v>462000</v>
      </c>
      <c r="E61" s="27">
        <f aca="true" t="shared" si="9" ref="E61:E115">D61/C61*100</f>
        <v>100</v>
      </c>
      <c r="F61" s="63">
        <v>0</v>
      </c>
      <c r="G61" s="62">
        <f aca="true" t="shared" si="10" ref="G61:G122">F61/C61*100</f>
        <v>0</v>
      </c>
      <c r="H61" s="88" t="s">
        <v>71</v>
      </c>
      <c r="I61" s="75" t="s">
        <v>245</v>
      </c>
      <c r="J61" s="71" t="s">
        <v>232</v>
      </c>
      <c r="K61" s="97"/>
    </row>
    <row r="62" spans="1:11" ht="24">
      <c r="A62" s="65">
        <v>6620906106</v>
      </c>
      <c r="B62" s="64" t="s">
        <v>42</v>
      </c>
      <c r="C62" s="63">
        <v>400000</v>
      </c>
      <c r="D62" s="27">
        <f t="shared" si="8"/>
        <v>5600</v>
      </c>
      <c r="E62" s="27">
        <f t="shared" si="9"/>
        <v>1.4000000000000001</v>
      </c>
      <c r="F62" s="63">
        <v>394400</v>
      </c>
      <c r="G62" s="62">
        <f t="shared" si="10"/>
        <v>98.6</v>
      </c>
      <c r="H62" s="88" t="s">
        <v>183</v>
      </c>
      <c r="I62" s="75" t="s">
        <v>243</v>
      </c>
      <c r="J62" s="71"/>
      <c r="K62" s="97"/>
    </row>
    <row r="63" spans="1:11" ht="24">
      <c r="A63" s="65">
        <v>6620906110</v>
      </c>
      <c r="B63" s="64" t="s">
        <v>105</v>
      </c>
      <c r="C63" s="63">
        <v>35000</v>
      </c>
      <c r="D63" s="27">
        <f t="shared" si="8"/>
        <v>0</v>
      </c>
      <c r="E63" s="27">
        <f t="shared" si="9"/>
        <v>0</v>
      </c>
      <c r="F63" s="63">
        <v>35000</v>
      </c>
      <c r="G63" s="62">
        <f t="shared" si="10"/>
        <v>100</v>
      </c>
      <c r="H63" s="88" t="s">
        <v>162</v>
      </c>
      <c r="I63" s="76" t="s">
        <v>244</v>
      </c>
      <c r="J63" s="85" t="s">
        <v>161</v>
      </c>
      <c r="K63" s="97"/>
    </row>
    <row r="64" spans="1:11" ht="24">
      <c r="A64" s="65">
        <v>6620906111</v>
      </c>
      <c r="B64" s="64" t="s">
        <v>106</v>
      </c>
      <c r="C64" s="63">
        <v>59100</v>
      </c>
      <c r="D64" s="27">
        <f t="shared" si="8"/>
        <v>0</v>
      </c>
      <c r="E64" s="27">
        <f t="shared" si="9"/>
        <v>0</v>
      </c>
      <c r="F64" s="63">
        <v>59100</v>
      </c>
      <c r="G64" s="62">
        <f t="shared" si="10"/>
        <v>100</v>
      </c>
      <c r="H64" s="88" t="s">
        <v>172</v>
      </c>
      <c r="I64" s="76" t="s">
        <v>244</v>
      </c>
      <c r="J64" s="71" t="s">
        <v>197</v>
      </c>
      <c r="K64" s="97"/>
    </row>
    <row r="65" spans="1:11" ht="24">
      <c r="A65" s="65">
        <v>6620906112</v>
      </c>
      <c r="B65" s="64" t="s">
        <v>107</v>
      </c>
      <c r="C65" s="63">
        <v>400000</v>
      </c>
      <c r="D65" s="27">
        <f t="shared" si="8"/>
        <v>0</v>
      </c>
      <c r="E65" s="27">
        <f t="shared" si="9"/>
        <v>0</v>
      </c>
      <c r="F65" s="63">
        <v>400000</v>
      </c>
      <c r="G65" s="62">
        <f t="shared" si="10"/>
        <v>100</v>
      </c>
      <c r="H65" s="88" t="s">
        <v>184</v>
      </c>
      <c r="I65" s="76" t="s">
        <v>244</v>
      </c>
      <c r="J65" s="71" t="s">
        <v>185</v>
      </c>
      <c r="K65" s="97"/>
    </row>
    <row r="66" spans="1:11" ht="48">
      <c r="A66" s="65">
        <v>6620906113</v>
      </c>
      <c r="B66" s="64" t="s">
        <v>108</v>
      </c>
      <c r="C66" s="63">
        <v>50000</v>
      </c>
      <c r="D66" s="27">
        <f t="shared" si="8"/>
        <v>0</v>
      </c>
      <c r="E66" s="27">
        <f t="shared" si="9"/>
        <v>0</v>
      </c>
      <c r="F66" s="63">
        <v>50000</v>
      </c>
      <c r="G66" s="62">
        <f t="shared" si="10"/>
        <v>100</v>
      </c>
      <c r="H66" s="88" t="s">
        <v>183</v>
      </c>
      <c r="I66" s="76" t="s">
        <v>244</v>
      </c>
      <c r="J66" s="71" t="s">
        <v>185</v>
      </c>
      <c r="K66" s="97"/>
    </row>
    <row r="67" spans="1:11" ht="24">
      <c r="A67" s="65">
        <v>6620906114</v>
      </c>
      <c r="B67" s="64" t="s">
        <v>109</v>
      </c>
      <c r="C67" s="63">
        <v>30000</v>
      </c>
      <c r="D67" s="27">
        <f t="shared" si="8"/>
        <v>0</v>
      </c>
      <c r="E67" s="27">
        <f t="shared" si="9"/>
        <v>0</v>
      </c>
      <c r="F67" s="63">
        <v>30000</v>
      </c>
      <c r="G67" s="62">
        <f t="shared" si="10"/>
        <v>100</v>
      </c>
      <c r="H67" s="88" t="s">
        <v>183</v>
      </c>
      <c r="I67" s="76" t="s">
        <v>244</v>
      </c>
      <c r="J67" s="71" t="s">
        <v>181</v>
      </c>
      <c r="K67" s="97"/>
    </row>
    <row r="68" spans="1:11" ht="48">
      <c r="A68" s="65">
        <v>6620906123</v>
      </c>
      <c r="B68" s="64" t="s">
        <v>110</v>
      </c>
      <c r="C68" s="63">
        <v>220000</v>
      </c>
      <c r="D68" s="27">
        <f t="shared" si="8"/>
        <v>0</v>
      </c>
      <c r="E68" s="27">
        <f t="shared" si="9"/>
        <v>0</v>
      </c>
      <c r="F68" s="63">
        <v>220000</v>
      </c>
      <c r="G68" s="62">
        <f t="shared" si="10"/>
        <v>100</v>
      </c>
      <c r="H68" s="88" t="s">
        <v>213</v>
      </c>
      <c r="I68" s="76" t="s">
        <v>244</v>
      </c>
      <c r="J68" s="71" t="s">
        <v>192</v>
      </c>
      <c r="K68" s="97"/>
    </row>
    <row r="69" spans="1:11" ht="48">
      <c r="A69" s="65">
        <v>6620906124</v>
      </c>
      <c r="B69" s="64" t="s">
        <v>111</v>
      </c>
      <c r="C69" s="63">
        <v>62000</v>
      </c>
      <c r="D69" s="27">
        <f t="shared" si="8"/>
        <v>0</v>
      </c>
      <c r="E69" s="27">
        <f t="shared" si="9"/>
        <v>0</v>
      </c>
      <c r="F69" s="63">
        <v>62000</v>
      </c>
      <c r="G69" s="62">
        <f t="shared" si="10"/>
        <v>100</v>
      </c>
      <c r="H69" s="88" t="s">
        <v>193</v>
      </c>
      <c r="I69" s="76" t="s">
        <v>244</v>
      </c>
      <c r="J69" s="71" t="s">
        <v>192</v>
      </c>
      <c r="K69" s="97"/>
    </row>
    <row r="70" spans="1:11" ht="48">
      <c r="A70" s="65">
        <v>6620906126</v>
      </c>
      <c r="B70" s="64" t="s">
        <v>57</v>
      </c>
      <c r="C70" s="63">
        <v>120000</v>
      </c>
      <c r="D70" s="27">
        <f t="shared" si="8"/>
        <v>0</v>
      </c>
      <c r="E70" s="27">
        <f t="shared" si="9"/>
        <v>0</v>
      </c>
      <c r="F70" s="63">
        <v>120000</v>
      </c>
      <c r="G70" s="62">
        <f t="shared" si="10"/>
        <v>100</v>
      </c>
      <c r="H70" s="88" t="s">
        <v>174</v>
      </c>
      <c r="I70" s="76" t="s">
        <v>244</v>
      </c>
      <c r="J70" s="71" t="s">
        <v>173</v>
      </c>
      <c r="K70" s="97"/>
    </row>
    <row r="71" spans="1:11" ht="24">
      <c r="A71" s="65">
        <v>6620906127</v>
      </c>
      <c r="B71" s="64" t="s">
        <v>112</v>
      </c>
      <c r="C71" s="63">
        <v>83000</v>
      </c>
      <c r="D71" s="27">
        <f t="shared" si="8"/>
        <v>0</v>
      </c>
      <c r="E71" s="27">
        <f t="shared" si="9"/>
        <v>0</v>
      </c>
      <c r="F71" s="63">
        <v>83000</v>
      </c>
      <c r="G71" s="62">
        <f t="shared" si="10"/>
        <v>100</v>
      </c>
      <c r="H71" s="88" t="s">
        <v>162</v>
      </c>
      <c r="I71" s="76" t="s">
        <v>244</v>
      </c>
      <c r="J71" s="71" t="s">
        <v>165</v>
      </c>
      <c r="K71" s="97"/>
    </row>
    <row r="72" spans="1:11" ht="24">
      <c r="A72" s="65">
        <v>6620906128</v>
      </c>
      <c r="B72" s="64" t="s">
        <v>61</v>
      </c>
      <c r="C72" s="63">
        <v>80000</v>
      </c>
      <c r="D72" s="27">
        <f t="shared" si="8"/>
        <v>0</v>
      </c>
      <c r="E72" s="27">
        <f t="shared" si="9"/>
        <v>0</v>
      </c>
      <c r="F72" s="63">
        <v>80000</v>
      </c>
      <c r="G72" s="62">
        <f t="shared" si="10"/>
        <v>100</v>
      </c>
      <c r="H72" s="88" t="s">
        <v>200</v>
      </c>
      <c r="I72" s="76" t="s">
        <v>244</v>
      </c>
      <c r="J72" s="71" t="s">
        <v>207</v>
      </c>
      <c r="K72" s="97"/>
    </row>
    <row r="73" spans="1:11" ht="24">
      <c r="A73" s="65">
        <v>6620906129</v>
      </c>
      <c r="B73" s="64" t="s">
        <v>113</v>
      </c>
      <c r="C73" s="63">
        <v>30000</v>
      </c>
      <c r="D73" s="27">
        <f t="shared" si="8"/>
        <v>0</v>
      </c>
      <c r="E73" s="27">
        <f t="shared" si="9"/>
        <v>0</v>
      </c>
      <c r="F73" s="63">
        <v>30000</v>
      </c>
      <c r="G73" s="62">
        <f t="shared" si="10"/>
        <v>100</v>
      </c>
      <c r="H73" s="88" t="s">
        <v>172</v>
      </c>
      <c r="I73" s="76" t="s">
        <v>244</v>
      </c>
      <c r="J73" s="71" t="s">
        <v>197</v>
      </c>
      <c r="K73" s="97"/>
    </row>
    <row r="74" spans="1:11" ht="24">
      <c r="A74" s="65">
        <v>6620906130</v>
      </c>
      <c r="B74" s="64" t="s">
        <v>52</v>
      </c>
      <c r="C74" s="63">
        <v>100000</v>
      </c>
      <c r="D74" s="27">
        <f t="shared" si="8"/>
        <v>0</v>
      </c>
      <c r="E74" s="27">
        <f t="shared" si="9"/>
        <v>0</v>
      </c>
      <c r="F74" s="63">
        <v>100000</v>
      </c>
      <c r="G74" s="62">
        <f t="shared" si="10"/>
        <v>100</v>
      </c>
      <c r="H74" s="88" t="s">
        <v>208</v>
      </c>
      <c r="I74" s="76" t="s">
        <v>244</v>
      </c>
      <c r="J74" s="71" t="s">
        <v>207</v>
      </c>
      <c r="K74" s="97"/>
    </row>
    <row r="75" spans="1:11" ht="24">
      <c r="A75" s="65">
        <v>6620906131</v>
      </c>
      <c r="B75" s="64" t="s">
        <v>114</v>
      </c>
      <c r="C75" s="63">
        <v>100000</v>
      </c>
      <c r="D75" s="27">
        <f t="shared" si="8"/>
        <v>0</v>
      </c>
      <c r="E75" s="27">
        <f t="shared" si="9"/>
        <v>0</v>
      </c>
      <c r="F75" s="63">
        <v>100000</v>
      </c>
      <c r="G75" s="62">
        <f t="shared" si="10"/>
        <v>100</v>
      </c>
      <c r="H75" s="88" t="s">
        <v>193</v>
      </c>
      <c r="I75" s="76" t="s">
        <v>244</v>
      </c>
      <c r="J75" s="71" t="s">
        <v>194</v>
      </c>
      <c r="K75" s="97"/>
    </row>
    <row r="76" spans="1:11" ht="24">
      <c r="A76" s="65">
        <v>6620906132</v>
      </c>
      <c r="B76" s="64" t="s">
        <v>115</v>
      </c>
      <c r="C76" s="63">
        <v>200000</v>
      </c>
      <c r="D76" s="27">
        <f t="shared" si="8"/>
        <v>0</v>
      </c>
      <c r="E76" s="27">
        <f t="shared" si="9"/>
        <v>0</v>
      </c>
      <c r="F76" s="63">
        <v>200000</v>
      </c>
      <c r="G76" s="62">
        <f t="shared" si="10"/>
        <v>100</v>
      </c>
      <c r="H76" s="88" t="s">
        <v>182</v>
      </c>
      <c r="I76" s="76" t="s">
        <v>244</v>
      </c>
      <c r="J76" s="71" t="s">
        <v>185</v>
      </c>
      <c r="K76" s="97"/>
    </row>
    <row r="77" spans="1:11" ht="24">
      <c r="A77" s="65">
        <v>6620906133</v>
      </c>
      <c r="B77" s="64" t="s">
        <v>116</v>
      </c>
      <c r="C77" s="63">
        <v>45000</v>
      </c>
      <c r="D77" s="27">
        <f t="shared" si="8"/>
        <v>0</v>
      </c>
      <c r="E77" s="27">
        <f t="shared" si="9"/>
        <v>0</v>
      </c>
      <c r="F77" s="63">
        <v>45000</v>
      </c>
      <c r="G77" s="62">
        <f t="shared" si="10"/>
        <v>100</v>
      </c>
      <c r="H77" s="88" t="s">
        <v>183</v>
      </c>
      <c r="I77" s="76" t="s">
        <v>244</v>
      </c>
      <c r="J77" s="71" t="s">
        <v>209</v>
      </c>
      <c r="K77" s="97"/>
    </row>
    <row r="78" spans="1:11" ht="24">
      <c r="A78" s="65">
        <v>6620906134</v>
      </c>
      <c r="B78" s="64" t="s">
        <v>117</v>
      </c>
      <c r="C78" s="63">
        <v>20000</v>
      </c>
      <c r="D78" s="27">
        <f t="shared" si="8"/>
        <v>0</v>
      </c>
      <c r="E78" s="27">
        <f t="shared" si="9"/>
        <v>0</v>
      </c>
      <c r="F78" s="63">
        <v>20000</v>
      </c>
      <c r="G78" s="62">
        <f t="shared" si="10"/>
        <v>100</v>
      </c>
      <c r="H78" s="88" t="s">
        <v>191</v>
      </c>
      <c r="I78" s="76" t="s">
        <v>244</v>
      </c>
      <c r="J78" s="71" t="s">
        <v>190</v>
      </c>
      <c r="K78" s="97"/>
    </row>
    <row r="79" spans="1:11" ht="24">
      <c r="A79" s="65">
        <v>6620906135</v>
      </c>
      <c r="B79" s="64" t="s">
        <v>118</v>
      </c>
      <c r="C79" s="63">
        <v>70000</v>
      </c>
      <c r="D79" s="27">
        <f t="shared" si="8"/>
        <v>0</v>
      </c>
      <c r="E79" s="27">
        <f t="shared" si="9"/>
        <v>0</v>
      </c>
      <c r="F79" s="63">
        <v>70000</v>
      </c>
      <c r="G79" s="62">
        <f t="shared" si="10"/>
        <v>100</v>
      </c>
      <c r="H79" s="88" t="s">
        <v>186</v>
      </c>
      <c r="I79" s="76" t="s">
        <v>244</v>
      </c>
      <c r="J79" s="71" t="s">
        <v>187</v>
      </c>
      <c r="K79" s="97"/>
    </row>
    <row r="80" spans="1:11" ht="24">
      <c r="A80" s="65">
        <v>6620906136</v>
      </c>
      <c r="B80" s="64" t="s">
        <v>23</v>
      </c>
      <c r="C80" s="63">
        <v>700000</v>
      </c>
      <c r="D80" s="27">
        <f t="shared" si="8"/>
        <v>0</v>
      </c>
      <c r="E80" s="27">
        <f t="shared" si="9"/>
        <v>0</v>
      </c>
      <c r="F80" s="63">
        <v>700000</v>
      </c>
      <c r="G80" s="62">
        <f t="shared" si="10"/>
        <v>100</v>
      </c>
      <c r="H80" s="88" t="s">
        <v>162</v>
      </c>
      <c r="I80" s="76" t="s">
        <v>244</v>
      </c>
      <c r="J80" s="71" t="s">
        <v>204</v>
      </c>
      <c r="K80" s="97"/>
    </row>
    <row r="81" spans="1:11" ht="24">
      <c r="A81" s="65">
        <v>6620906143</v>
      </c>
      <c r="B81" s="64" t="s">
        <v>119</v>
      </c>
      <c r="C81" s="63">
        <v>20000</v>
      </c>
      <c r="D81" s="27">
        <f t="shared" si="8"/>
        <v>0</v>
      </c>
      <c r="E81" s="27">
        <f t="shared" si="9"/>
        <v>0</v>
      </c>
      <c r="F81" s="63">
        <v>20000</v>
      </c>
      <c r="G81" s="62">
        <f t="shared" si="10"/>
        <v>100</v>
      </c>
      <c r="H81" s="88" t="s">
        <v>168</v>
      </c>
      <c r="I81" s="76" t="s">
        <v>244</v>
      </c>
      <c r="J81" s="71" t="s">
        <v>167</v>
      </c>
      <c r="K81" s="97"/>
    </row>
    <row r="82" spans="1:11" ht="24">
      <c r="A82" s="65">
        <v>6620906144</v>
      </c>
      <c r="B82" s="64" t="s">
        <v>120</v>
      </c>
      <c r="C82" s="63">
        <v>420000</v>
      </c>
      <c r="D82" s="27">
        <f t="shared" si="8"/>
        <v>35000</v>
      </c>
      <c r="E82" s="27">
        <f t="shared" si="9"/>
        <v>8.333333333333332</v>
      </c>
      <c r="F82" s="63">
        <v>385000</v>
      </c>
      <c r="G82" s="62">
        <f t="shared" si="10"/>
        <v>91.66666666666666</v>
      </c>
      <c r="H82" s="88" t="s">
        <v>71</v>
      </c>
      <c r="I82" s="75" t="s">
        <v>243</v>
      </c>
      <c r="J82" s="71" t="s">
        <v>231</v>
      </c>
      <c r="K82" s="97"/>
    </row>
    <row r="83" spans="1:11" ht="48">
      <c r="A83" s="65">
        <v>6620906145</v>
      </c>
      <c r="B83" s="64" t="s">
        <v>121</v>
      </c>
      <c r="C83" s="63">
        <v>19900</v>
      </c>
      <c r="D83" s="27">
        <f t="shared" si="8"/>
        <v>0</v>
      </c>
      <c r="E83" s="27">
        <f t="shared" si="9"/>
        <v>0</v>
      </c>
      <c r="F83" s="63">
        <v>19900</v>
      </c>
      <c r="G83" s="62">
        <f t="shared" si="10"/>
        <v>100</v>
      </c>
      <c r="H83" s="88" t="s">
        <v>196</v>
      </c>
      <c r="I83" s="76" t="s">
        <v>244</v>
      </c>
      <c r="J83" s="71" t="s">
        <v>190</v>
      </c>
      <c r="K83" s="97"/>
    </row>
    <row r="84" spans="1:11" ht="24">
      <c r="A84" s="65">
        <v>6620906146</v>
      </c>
      <c r="B84" s="64" t="s">
        <v>56</v>
      </c>
      <c r="C84" s="63">
        <v>80000</v>
      </c>
      <c r="D84" s="27">
        <f t="shared" si="8"/>
        <v>0</v>
      </c>
      <c r="E84" s="27">
        <f t="shared" si="9"/>
        <v>0</v>
      </c>
      <c r="F84" s="63">
        <v>80000</v>
      </c>
      <c r="G84" s="62">
        <f t="shared" si="10"/>
        <v>100</v>
      </c>
      <c r="H84" s="88" t="s">
        <v>162</v>
      </c>
      <c r="I84" s="76" t="s">
        <v>244</v>
      </c>
      <c r="J84" s="71" t="s">
        <v>199</v>
      </c>
      <c r="K84" s="97"/>
    </row>
    <row r="85" spans="1:11" ht="48">
      <c r="A85" s="65">
        <v>6620906154</v>
      </c>
      <c r="B85" s="64" t="s">
        <v>122</v>
      </c>
      <c r="C85" s="63">
        <v>80000</v>
      </c>
      <c r="D85" s="27">
        <f t="shared" si="8"/>
        <v>0</v>
      </c>
      <c r="E85" s="27">
        <f t="shared" si="9"/>
        <v>0</v>
      </c>
      <c r="F85" s="63">
        <v>80000</v>
      </c>
      <c r="G85" s="62">
        <f t="shared" si="10"/>
        <v>100</v>
      </c>
      <c r="H85" s="88" t="s">
        <v>178</v>
      </c>
      <c r="I85" s="76" t="s">
        <v>244</v>
      </c>
      <c r="J85" s="71" t="s">
        <v>177</v>
      </c>
      <c r="K85" s="97"/>
    </row>
    <row r="86" spans="1:11" ht="24">
      <c r="A86" s="65">
        <v>6620906155</v>
      </c>
      <c r="B86" s="64" t="s">
        <v>123</v>
      </c>
      <c r="C86" s="63">
        <v>20000</v>
      </c>
      <c r="D86" s="27">
        <f t="shared" si="8"/>
        <v>0</v>
      </c>
      <c r="E86" s="27">
        <f t="shared" si="9"/>
        <v>0</v>
      </c>
      <c r="F86" s="63">
        <v>20000</v>
      </c>
      <c r="G86" s="62">
        <f t="shared" si="10"/>
        <v>100</v>
      </c>
      <c r="H86" s="88" t="s">
        <v>189</v>
      </c>
      <c r="I86" s="76" t="s">
        <v>244</v>
      </c>
      <c r="J86" s="71" t="s">
        <v>188</v>
      </c>
      <c r="K86" s="97"/>
    </row>
    <row r="87" spans="1:11" ht="48">
      <c r="A87" s="65">
        <v>6620906157</v>
      </c>
      <c r="B87" s="64" t="s">
        <v>124</v>
      </c>
      <c r="C87" s="63">
        <v>500000</v>
      </c>
      <c r="D87" s="27">
        <f t="shared" si="8"/>
        <v>0</v>
      </c>
      <c r="E87" s="27">
        <f t="shared" si="9"/>
        <v>0</v>
      </c>
      <c r="F87" s="63">
        <v>500000</v>
      </c>
      <c r="G87" s="62">
        <f t="shared" si="10"/>
        <v>100</v>
      </c>
      <c r="H87" s="88" t="s">
        <v>216</v>
      </c>
      <c r="I87" s="76" t="s">
        <v>244</v>
      </c>
      <c r="J87" s="71" t="s">
        <v>215</v>
      </c>
      <c r="K87" s="97"/>
    </row>
    <row r="88" spans="1:11" ht="24">
      <c r="A88" s="65">
        <v>6620906158</v>
      </c>
      <c r="B88" s="64" t="s">
        <v>125</v>
      </c>
      <c r="C88" s="63">
        <v>50000</v>
      </c>
      <c r="D88" s="27">
        <f t="shared" si="8"/>
        <v>0</v>
      </c>
      <c r="E88" s="27">
        <f t="shared" si="9"/>
        <v>0</v>
      </c>
      <c r="F88" s="63">
        <v>50000</v>
      </c>
      <c r="G88" s="62">
        <f t="shared" si="10"/>
        <v>100</v>
      </c>
      <c r="H88" s="88" t="s">
        <v>180</v>
      </c>
      <c r="I88" s="76" t="s">
        <v>244</v>
      </c>
      <c r="J88" s="71" t="s">
        <v>179</v>
      </c>
      <c r="K88" s="97"/>
    </row>
    <row r="89" spans="1:11" ht="24">
      <c r="A89" s="65">
        <v>6620906159</v>
      </c>
      <c r="B89" s="64" t="s">
        <v>126</v>
      </c>
      <c r="C89" s="63">
        <v>100000</v>
      </c>
      <c r="D89" s="27">
        <f t="shared" si="8"/>
        <v>0</v>
      </c>
      <c r="E89" s="27">
        <f t="shared" si="9"/>
        <v>0</v>
      </c>
      <c r="F89" s="63">
        <v>100000</v>
      </c>
      <c r="G89" s="62">
        <f t="shared" si="10"/>
        <v>100</v>
      </c>
      <c r="H89" s="88" t="s">
        <v>217</v>
      </c>
      <c r="I89" s="76" t="s">
        <v>244</v>
      </c>
      <c r="J89" s="71" t="s">
        <v>72</v>
      </c>
      <c r="K89" s="97"/>
    </row>
    <row r="90" spans="1:11" ht="48">
      <c r="A90" s="65">
        <v>6620906160</v>
      </c>
      <c r="B90" s="64" t="s">
        <v>127</v>
      </c>
      <c r="C90" s="63">
        <v>200000</v>
      </c>
      <c r="D90" s="27">
        <f t="shared" si="8"/>
        <v>0</v>
      </c>
      <c r="E90" s="27">
        <f t="shared" si="9"/>
        <v>0</v>
      </c>
      <c r="F90" s="63">
        <v>200000</v>
      </c>
      <c r="G90" s="62">
        <f t="shared" si="10"/>
        <v>100</v>
      </c>
      <c r="H90" s="88" t="s">
        <v>208</v>
      </c>
      <c r="I90" s="76" t="s">
        <v>244</v>
      </c>
      <c r="J90" s="71" t="s">
        <v>214</v>
      </c>
      <c r="K90" s="97"/>
    </row>
    <row r="91" spans="1:11" ht="48">
      <c r="A91" s="65">
        <v>6620906164</v>
      </c>
      <c r="B91" s="64" t="s">
        <v>128</v>
      </c>
      <c r="C91" s="63">
        <v>60000</v>
      </c>
      <c r="D91" s="27">
        <f t="shared" si="8"/>
        <v>0</v>
      </c>
      <c r="E91" s="27">
        <f t="shared" si="9"/>
        <v>0</v>
      </c>
      <c r="F91" s="63">
        <v>60000</v>
      </c>
      <c r="G91" s="62">
        <f t="shared" si="10"/>
        <v>100</v>
      </c>
      <c r="H91" s="88" t="s">
        <v>176</v>
      </c>
      <c r="I91" s="76" t="s">
        <v>244</v>
      </c>
      <c r="J91" s="71" t="s">
        <v>175</v>
      </c>
      <c r="K91" s="97"/>
    </row>
    <row r="92" spans="1:11" ht="24">
      <c r="A92" s="65">
        <v>6620906174</v>
      </c>
      <c r="B92" s="64" t="s">
        <v>129</v>
      </c>
      <c r="C92" s="63">
        <v>50000</v>
      </c>
      <c r="D92" s="27">
        <f t="shared" si="8"/>
        <v>0</v>
      </c>
      <c r="E92" s="27">
        <f t="shared" si="9"/>
        <v>0</v>
      </c>
      <c r="F92" s="63">
        <v>50000</v>
      </c>
      <c r="G92" s="62">
        <f t="shared" si="10"/>
        <v>100</v>
      </c>
      <c r="H92" s="88" t="s">
        <v>172</v>
      </c>
      <c r="I92" s="76" t="s">
        <v>244</v>
      </c>
      <c r="J92" s="71" t="s">
        <v>171</v>
      </c>
      <c r="K92" s="97"/>
    </row>
    <row r="93" spans="1:11" ht="48">
      <c r="A93" s="65">
        <v>6620906175</v>
      </c>
      <c r="B93" s="64" t="s">
        <v>130</v>
      </c>
      <c r="C93" s="63">
        <v>120000</v>
      </c>
      <c r="D93" s="27">
        <f t="shared" si="8"/>
        <v>0</v>
      </c>
      <c r="E93" s="27">
        <f t="shared" si="9"/>
        <v>0</v>
      </c>
      <c r="F93" s="63">
        <v>120000</v>
      </c>
      <c r="G93" s="62">
        <f t="shared" si="10"/>
        <v>100</v>
      </c>
      <c r="H93" s="88" t="s">
        <v>160</v>
      </c>
      <c r="I93" s="76" t="s">
        <v>244</v>
      </c>
      <c r="J93" s="106" t="s">
        <v>159</v>
      </c>
      <c r="K93" s="97"/>
    </row>
    <row r="94" spans="1:11" ht="24">
      <c r="A94" s="65">
        <v>6620906176</v>
      </c>
      <c r="B94" s="64" t="s">
        <v>54</v>
      </c>
      <c r="C94" s="63">
        <v>19000</v>
      </c>
      <c r="D94" s="27">
        <f t="shared" si="8"/>
        <v>0</v>
      </c>
      <c r="E94" s="27">
        <f t="shared" si="9"/>
        <v>0</v>
      </c>
      <c r="F94" s="63">
        <v>19000</v>
      </c>
      <c r="G94" s="62">
        <f t="shared" si="10"/>
        <v>100</v>
      </c>
      <c r="H94" s="88" t="s">
        <v>170</v>
      </c>
      <c r="I94" s="76" t="s">
        <v>244</v>
      </c>
      <c r="J94" s="71" t="s">
        <v>169</v>
      </c>
      <c r="K94" s="97"/>
    </row>
    <row r="95" spans="1:11" ht="48">
      <c r="A95" s="65">
        <v>6620906188</v>
      </c>
      <c r="B95" s="64" t="s">
        <v>131</v>
      </c>
      <c r="C95" s="63">
        <v>160000</v>
      </c>
      <c r="D95" s="27">
        <f t="shared" si="8"/>
        <v>0</v>
      </c>
      <c r="E95" s="27">
        <f t="shared" si="9"/>
        <v>0</v>
      </c>
      <c r="F95" s="63">
        <v>160000</v>
      </c>
      <c r="G95" s="62">
        <f t="shared" si="10"/>
        <v>100</v>
      </c>
      <c r="H95" s="88" t="s">
        <v>206</v>
      </c>
      <c r="I95" s="76" t="s">
        <v>244</v>
      </c>
      <c r="J95" s="71" t="s">
        <v>205</v>
      </c>
      <c r="K95" s="97"/>
    </row>
    <row r="96" spans="1:11" ht="24">
      <c r="A96" s="65">
        <v>6620906190</v>
      </c>
      <c r="B96" s="64" t="s">
        <v>132</v>
      </c>
      <c r="C96" s="63">
        <v>20000</v>
      </c>
      <c r="D96" s="27">
        <f t="shared" si="8"/>
        <v>0</v>
      </c>
      <c r="E96" s="27">
        <f t="shared" si="9"/>
        <v>0</v>
      </c>
      <c r="F96" s="63">
        <v>20000</v>
      </c>
      <c r="G96" s="62">
        <f t="shared" si="10"/>
        <v>100</v>
      </c>
      <c r="H96" s="88" t="s">
        <v>166</v>
      </c>
      <c r="I96" s="76" t="s">
        <v>244</v>
      </c>
      <c r="J96" s="71" t="s">
        <v>161</v>
      </c>
      <c r="K96" s="97"/>
    </row>
    <row r="97" spans="1:11" ht="24">
      <c r="A97" s="65">
        <v>6620906191</v>
      </c>
      <c r="B97" s="64" t="s">
        <v>133</v>
      </c>
      <c r="C97" s="63">
        <v>40000</v>
      </c>
      <c r="D97" s="27">
        <f t="shared" si="8"/>
        <v>0</v>
      </c>
      <c r="E97" s="27">
        <f t="shared" si="9"/>
        <v>0</v>
      </c>
      <c r="F97" s="63">
        <v>40000</v>
      </c>
      <c r="G97" s="62">
        <f t="shared" si="10"/>
        <v>100</v>
      </c>
      <c r="H97" s="88" t="s">
        <v>198</v>
      </c>
      <c r="I97" s="76" t="s">
        <v>244</v>
      </c>
      <c r="J97" s="71" t="s">
        <v>197</v>
      </c>
      <c r="K97" s="97"/>
    </row>
    <row r="98" spans="1:11" ht="24">
      <c r="A98" s="65">
        <v>6620906192</v>
      </c>
      <c r="B98" s="64" t="s">
        <v>134</v>
      </c>
      <c r="C98" s="63">
        <v>37300</v>
      </c>
      <c r="D98" s="27">
        <f t="shared" si="8"/>
        <v>0</v>
      </c>
      <c r="E98" s="27">
        <f t="shared" si="9"/>
        <v>0</v>
      </c>
      <c r="F98" s="63">
        <v>37300</v>
      </c>
      <c r="G98" s="62">
        <f t="shared" si="10"/>
        <v>100</v>
      </c>
      <c r="H98" s="88" t="s">
        <v>200</v>
      </c>
      <c r="I98" s="76" t="s">
        <v>244</v>
      </c>
      <c r="J98" s="71" t="s">
        <v>197</v>
      </c>
      <c r="K98" s="97"/>
    </row>
    <row r="99" spans="1:11" ht="24">
      <c r="A99" s="65">
        <v>6620906193</v>
      </c>
      <c r="B99" s="64" t="s">
        <v>135</v>
      </c>
      <c r="C99" s="63">
        <v>100000</v>
      </c>
      <c r="D99" s="27">
        <f t="shared" si="8"/>
        <v>0</v>
      </c>
      <c r="E99" s="27">
        <f t="shared" si="9"/>
        <v>0</v>
      </c>
      <c r="F99" s="63">
        <v>100000</v>
      </c>
      <c r="G99" s="62">
        <f t="shared" si="10"/>
        <v>100</v>
      </c>
      <c r="H99" s="88" t="s">
        <v>195</v>
      </c>
      <c r="I99" s="76" t="s">
        <v>244</v>
      </c>
      <c r="J99" s="71" t="s">
        <v>194</v>
      </c>
      <c r="K99" s="97"/>
    </row>
    <row r="100" spans="1:11" ht="24">
      <c r="A100" s="65">
        <v>6620906194</v>
      </c>
      <c r="B100" s="64" t="s">
        <v>136</v>
      </c>
      <c r="C100" s="63">
        <v>150000</v>
      </c>
      <c r="D100" s="27">
        <f t="shared" si="8"/>
        <v>0</v>
      </c>
      <c r="E100" s="27">
        <f t="shared" si="9"/>
        <v>0</v>
      </c>
      <c r="F100" s="63">
        <v>150000</v>
      </c>
      <c r="G100" s="62">
        <f t="shared" si="10"/>
        <v>100</v>
      </c>
      <c r="H100" s="88" t="s">
        <v>172</v>
      </c>
      <c r="I100" s="76" t="s">
        <v>244</v>
      </c>
      <c r="J100" s="71" t="s">
        <v>194</v>
      </c>
      <c r="K100" s="97"/>
    </row>
    <row r="101" spans="1:11" ht="48">
      <c r="A101" s="65">
        <v>6620906195</v>
      </c>
      <c r="B101" s="64" t="s">
        <v>137</v>
      </c>
      <c r="C101" s="63">
        <v>143000</v>
      </c>
      <c r="D101" s="27">
        <f t="shared" si="8"/>
        <v>0</v>
      </c>
      <c r="E101" s="27">
        <f t="shared" si="9"/>
        <v>0</v>
      </c>
      <c r="F101" s="63">
        <v>143000</v>
      </c>
      <c r="G101" s="62">
        <f t="shared" si="10"/>
        <v>100</v>
      </c>
      <c r="H101" s="88" t="s">
        <v>201</v>
      </c>
      <c r="I101" s="76" t="s">
        <v>244</v>
      </c>
      <c r="J101" s="71" t="s">
        <v>194</v>
      </c>
      <c r="K101" s="97"/>
    </row>
    <row r="102" spans="1:11" ht="24">
      <c r="A102" s="65">
        <v>6620906196</v>
      </c>
      <c r="B102" s="64" t="s">
        <v>138</v>
      </c>
      <c r="C102" s="63">
        <v>39300</v>
      </c>
      <c r="D102" s="27">
        <f t="shared" si="8"/>
        <v>0</v>
      </c>
      <c r="E102" s="27">
        <f t="shared" si="9"/>
        <v>0</v>
      </c>
      <c r="F102" s="63">
        <v>39300</v>
      </c>
      <c r="G102" s="62">
        <f t="shared" si="10"/>
        <v>100</v>
      </c>
      <c r="H102" s="88" t="s">
        <v>200</v>
      </c>
      <c r="I102" s="76" t="s">
        <v>244</v>
      </c>
      <c r="J102" s="71" t="s">
        <v>211</v>
      </c>
      <c r="K102" s="97"/>
    </row>
    <row r="103" spans="1:11" ht="48">
      <c r="A103" s="65">
        <v>6620906197</v>
      </c>
      <c r="B103" s="64" t="s">
        <v>139</v>
      </c>
      <c r="C103" s="63">
        <v>50000</v>
      </c>
      <c r="D103" s="27">
        <f t="shared" si="8"/>
        <v>0</v>
      </c>
      <c r="E103" s="27">
        <f t="shared" si="9"/>
        <v>0</v>
      </c>
      <c r="F103" s="63">
        <v>50000</v>
      </c>
      <c r="G103" s="62">
        <f t="shared" si="10"/>
        <v>100</v>
      </c>
      <c r="H103" s="88" t="s">
        <v>203</v>
      </c>
      <c r="I103" s="76" t="s">
        <v>244</v>
      </c>
      <c r="J103" s="71" t="s">
        <v>202</v>
      </c>
      <c r="K103" s="97"/>
    </row>
    <row r="104" spans="1:11" ht="48">
      <c r="A104" s="65">
        <v>6620906198</v>
      </c>
      <c r="B104" s="64" t="s">
        <v>140</v>
      </c>
      <c r="C104" s="63">
        <v>10000</v>
      </c>
      <c r="D104" s="27">
        <f t="shared" si="8"/>
        <v>0</v>
      </c>
      <c r="E104" s="27">
        <f t="shared" si="9"/>
        <v>0</v>
      </c>
      <c r="F104" s="63">
        <v>10000</v>
      </c>
      <c r="G104" s="62">
        <f t="shared" si="10"/>
        <v>100</v>
      </c>
      <c r="H104" s="88" t="s">
        <v>193</v>
      </c>
      <c r="I104" s="76" t="s">
        <v>244</v>
      </c>
      <c r="J104" s="71" t="s">
        <v>192</v>
      </c>
      <c r="K104" s="97"/>
    </row>
    <row r="105" spans="1:11" ht="24">
      <c r="A105" s="65">
        <v>6620906199</v>
      </c>
      <c r="B105" s="64" t="s">
        <v>63</v>
      </c>
      <c r="C105" s="63">
        <v>250000</v>
      </c>
      <c r="D105" s="27">
        <f t="shared" si="8"/>
        <v>8300</v>
      </c>
      <c r="E105" s="27">
        <f t="shared" si="9"/>
        <v>3.32</v>
      </c>
      <c r="F105" s="63">
        <v>241700</v>
      </c>
      <c r="G105" s="62">
        <f t="shared" si="10"/>
        <v>96.67999999999999</v>
      </c>
      <c r="H105" s="88" t="s">
        <v>221</v>
      </c>
      <c r="I105" s="75" t="s">
        <v>243</v>
      </c>
      <c r="J105" s="71" t="s">
        <v>220</v>
      </c>
      <c r="K105" s="97"/>
    </row>
    <row r="106" spans="1:11" ht="24">
      <c r="A106" s="65">
        <v>6620906201</v>
      </c>
      <c r="B106" s="64" t="s">
        <v>141</v>
      </c>
      <c r="C106" s="63">
        <v>43700</v>
      </c>
      <c r="D106" s="27">
        <f t="shared" si="8"/>
        <v>0</v>
      </c>
      <c r="E106" s="27">
        <f t="shared" si="9"/>
        <v>0</v>
      </c>
      <c r="F106" s="63">
        <v>43700</v>
      </c>
      <c r="G106" s="62">
        <f t="shared" si="10"/>
        <v>100</v>
      </c>
      <c r="H106" s="88"/>
      <c r="I106" s="76" t="s">
        <v>244</v>
      </c>
      <c r="J106" s="71"/>
      <c r="K106" s="97"/>
    </row>
    <row r="107" spans="1:11" ht="24">
      <c r="A107" s="65">
        <v>6620906202</v>
      </c>
      <c r="B107" s="64" t="s">
        <v>142</v>
      </c>
      <c r="C107" s="63">
        <v>46000</v>
      </c>
      <c r="D107" s="27">
        <f t="shared" si="8"/>
        <v>0</v>
      </c>
      <c r="E107" s="27">
        <f t="shared" si="9"/>
        <v>0</v>
      </c>
      <c r="F107" s="63">
        <v>46000</v>
      </c>
      <c r="G107" s="62">
        <f t="shared" si="10"/>
        <v>100</v>
      </c>
      <c r="H107" s="88" t="s">
        <v>227</v>
      </c>
      <c r="I107" s="76" t="s">
        <v>244</v>
      </c>
      <c r="J107" s="71" t="s">
        <v>226</v>
      </c>
      <c r="K107" s="97"/>
    </row>
    <row r="108" spans="1:11" ht="48">
      <c r="A108" s="65">
        <v>6620906203</v>
      </c>
      <c r="B108" s="64" t="s">
        <v>143</v>
      </c>
      <c r="C108" s="63">
        <v>135000</v>
      </c>
      <c r="D108" s="27">
        <f t="shared" si="8"/>
        <v>0</v>
      </c>
      <c r="E108" s="27">
        <f t="shared" si="9"/>
        <v>0</v>
      </c>
      <c r="F108" s="63">
        <v>135000</v>
      </c>
      <c r="G108" s="62">
        <f t="shared" si="10"/>
        <v>100</v>
      </c>
      <c r="H108" s="88" t="s">
        <v>219</v>
      </c>
      <c r="I108" s="76" t="s">
        <v>244</v>
      </c>
      <c r="J108" s="71" t="s">
        <v>215</v>
      </c>
      <c r="K108" s="97"/>
    </row>
    <row r="109" spans="1:11" ht="24">
      <c r="A109" s="65">
        <v>6620906204</v>
      </c>
      <c r="B109" s="64" t="s">
        <v>62</v>
      </c>
      <c r="C109" s="63">
        <v>1500000</v>
      </c>
      <c r="D109" s="27">
        <f t="shared" si="8"/>
        <v>0</v>
      </c>
      <c r="E109" s="27">
        <f t="shared" si="9"/>
        <v>0</v>
      </c>
      <c r="F109" s="63">
        <v>1500000</v>
      </c>
      <c r="G109" s="62">
        <f t="shared" si="10"/>
        <v>100</v>
      </c>
      <c r="H109" s="88" t="s">
        <v>240</v>
      </c>
      <c r="I109" s="76" t="s">
        <v>244</v>
      </c>
      <c r="J109" s="71"/>
      <c r="K109" s="97"/>
    </row>
    <row r="110" spans="1:11" ht="48">
      <c r="A110" s="65">
        <v>6620906205</v>
      </c>
      <c r="B110" s="64" t="s">
        <v>144</v>
      </c>
      <c r="C110" s="63">
        <v>170000</v>
      </c>
      <c r="D110" s="27">
        <f t="shared" si="8"/>
        <v>0</v>
      </c>
      <c r="E110" s="27">
        <f t="shared" si="9"/>
        <v>0</v>
      </c>
      <c r="F110" s="63">
        <v>170000</v>
      </c>
      <c r="G110" s="62">
        <f t="shared" si="10"/>
        <v>100</v>
      </c>
      <c r="H110" s="88" t="s">
        <v>218</v>
      </c>
      <c r="I110" s="76" t="s">
        <v>244</v>
      </c>
      <c r="J110" s="71" t="s">
        <v>212</v>
      </c>
      <c r="K110" s="97"/>
    </row>
    <row r="111" spans="1:11" ht="24">
      <c r="A111" s="65">
        <v>6620906206</v>
      </c>
      <c r="B111" s="64" t="s">
        <v>145</v>
      </c>
      <c r="C111" s="63">
        <v>45000</v>
      </c>
      <c r="D111" s="27">
        <f t="shared" si="8"/>
        <v>0</v>
      </c>
      <c r="E111" s="27">
        <f t="shared" si="9"/>
        <v>0</v>
      </c>
      <c r="F111" s="63">
        <v>45000</v>
      </c>
      <c r="G111" s="62">
        <f t="shared" si="10"/>
        <v>100</v>
      </c>
      <c r="H111" s="88" t="s">
        <v>164</v>
      </c>
      <c r="I111" s="76" t="s">
        <v>244</v>
      </c>
      <c r="J111" s="71" t="s">
        <v>163</v>
      </c>
      <c r="K111" s="97"/>
    </row>
    <row r="112" spans="1:11" ht="24">
      <c r="A112" s="65">
        <v>6620906208</v>
      </c>
      <c r="B112" s="64" t="s">
        <v>24</v>
      </c>
      <c r="C112" s="63">
        <v>50000</v>
      </c>
      <c r="D112" s="27">
        <f t="shared" si="8"/>
        <v>0</v>
      </c>
      <c r="E112" s="27">
        <f t="shared" si="9"/>
        <v>0</v>
      </c>
      <c r="F112" s="63">
        <v>50000</v>
      </c>
      <c r="G112" s="62">
        <f t="shared" si="10"/>
        <v>100</v>
      </c>
      <c r="H112" s="88" t="s">
        <v>178</v>
      </c>
      <c r="I112" s="76" t="s">
        <v>244</v>
      </c>
      <c r="J112" s="71" t="s">
        <v>212</v>
      </c>
      <c r="K112" s="97"/>
    </row>
    <row r="113" spans="1:11" ht="24">
      <c r="A113" s="65">
        <v>6620906209</v>
      </c>
      <c r="B113" s="64" t="s">
        <v>55</v>
      </c>
      <c r="C113" s="63">
        <v>87000</v>
      </c>
      <c r="D113" s="27">
        <f t="shared" si="8"/>
        <v>0</v>
      </c>
      <c r="E113" s="27">
        <f t="shared" si="9"/>
        <v>0</v>
      </c>
      <c r="F113" s="63">
        <v>87000</v>
      </c>
      <c r="G113" s="62">
        <f t="shared" si="10"/>
        <v>100</v>
      </c>
      <c r="H113" s="88" t="s">
        <v>183</v>
      </c>
      <c r="I113" s="76" t="s">
        <v>244</v>
      </c>
      <c r="J113" s="71" t="s">
        <v>209</v>
      </c>
      <c r="K113" s="97"/>
    </row>
    <row r="114" spans="1:11" ht="48">
      <c r="A114" s="65">
        <v>6620906210</v>
      </c>
      <c r="B114" s="64" t="s">
        <v>146</v>
      </c>
      <c r="C114" s="63">
        <v>46000</v>
      </c>
      <c r="D114" s="27">
        <f t="shared" si="8"/>
        <v>0</v>
      </c>
      <c r="E114" s="27">
        <f t="shared" si="9"/>
        <v>0</v>
      </c>
      <c r="F114" s="63">
        <v>46000</v>
      </c>
      <c r="G114" s="62">
        <f t="shared" si="10"/>
        <v>100</v>
      </c>
      <c r="H114" s="88" t="s">
        <v>183</v>
      </c>
      <c r="I114" s="76" t="s">
        <v>244</v>
      </c>
      <c r="J114" s="71" t="s">
        <v>209</v>
      </c>
      <c r="K114" s="97"/>
    </row>
    <row r="115" spans="1:11" ht="24">
      <c r="A115" s="65">
        <v>6620906211</v>
      </c>
      <c r="B115" s="64" t="s">
        <v>147</v>
      </c>
      <c r="C115" s="63">
        <v>66000</v>
      </c>
      <c r="D115" s="27">
        <f t="shared" si="8"/>
        <v>0</v>
      </c>
      <c r="E115" s="27">
        <f t="shared" si="9"/>
        <v>0</v>
      </c>
      <c r="F115" s="63">
        <v>66000</v>
      </c>
      <c r="G115" s="62">
        <f t="shared" si="10"/>
        <v>100</v>
      </c>
      <c r="H115" s="88" t="s">
        <v>178</v>
      </c>
      <c r="I115" s="76" t="s">
        <v>244</v>
      </c>
      <c r="J115" s="71" t="s">
        <v>194</v>
      </c>
      <c r="K115" s="97"/>
    </row>
    <row r="116" spans="1:11" ht="48">
      <c r="A116" s="65">
        <v>6620906212</v>
      </c>
      <c r="B116" s="64" t="s">
        <v>148</v>
      </c>
      <c r="C116" s="63">
        <v>52000</v>
      </c>
      <c r="D116" s="27">
        <f t="shared" si="8"/>
        <v>0</v>
      </c>
      <c r="E116" s="27">
        <f aca="true" t="shared" si="11" ref="E116:E124">D116/C116*100</f>
        <v>0</v>
      </c>
      <c r="F116" s="63">
        <v>52000</v>
      </c>
      <c r="G116" s="62">
        <f t="shared" si="10"/>
        <v>100</v>
      </c>
      <c r="H116" s="88" t="s">
        <v>183</v>
      </c>
      <c r="I116" s="76" t="s">
        <v>244</v>
      </c>
      <c r="J116" s="71" t="s">
        <v>222</v>
      </c>
      <c r="K116" s="97"/>
    </row>
    <row r="117" spans="1:11" s="29" customFormat="1" ht="24">
      <c r="A117" s="65">
        <v>6620906214</v>
      </c>
      <c r="B117" s="64" t="s">
        <v>60</v>
      </c>
      <c r="C117" s="63">
        <v>55000</v>
      </c>
      <c r="D117" s="27">
        <f t="shared" si="8"/>
        <v>0</v>
      </c>
      <c r="E117" s="27">
        <f t="shared" si="11"/>
        <v>0</v>
      </c>
      <c r="F117" s="63">
        <v>55000</v>
      </c>
      <c r="G117" s="62">
        <f t="shared" si="10"/>
        <v>100</v>
      </c>
      <c r="H117" s="98" t="s">
        <v>208</v>
      </c>
      <c r="I117" s="76" t="s">
        <v>244</v>
      </c>
      <c r="J117" s="71" t="s">
        <v>197</v>
      </c>
      <c r="K117" s="97"/>
    </row>
    <row r="118" spans="1:11" s="29" customFormat="1" ht="24">
      <c r="A118" s="65">
        <v>6620906215</v>
      </c>
      <c r="B118" s="64" t="s">
        <v>149</v>
      </c>
      <c r="C118" s="63">
        <v>82000</v>
      </c>
      <c r="D118" s="27">
        <f t="shared" si="8"/>
        <v>0</v>
      </c>
      <c r="E118" s="27">
        <f t="shared" si="11"/>
        <v>0</v>
      </c>
      <c r="F118" s="63">
        <v>82000</v>
      </c>
      <c r="G118" s="62">
        <f t="shared" si="10"/>
        <v>100</v>
      </c>
      <c r="H118" s="98" t="s">
        <v>183</v>
      </c>
      <c r="I118" s="76" t="s">
        <v>244</v>
      </c>
      <c r="J118" s="71" t="s">
        <v>209</v>
      </c>
      <c r="K118" s="97"/>
    </row>
    <row r="119" spans="1:11" s="29" customFormat="1" ht="24">
      <c r="A119" s="65">
        <v>6620906217</v>
      </c>
      <c r="B119" s="64" t="s">
        <v>58</v>
      </c>
      <c r="C119" s="63">
        <v>200000</v>
      </c>
      <c r="D119" s="27">
        <f t="shared" si="8"/>
        <v>0</v>
      </c>
      <c r="E119" s="27">
        <f t="shared" si="11"/>
        <v>0</v>
      </c>
      <c r="F119" s="63">
        <v>200000</v>
      </c>
      <c r="G119" s="62">
        <f t="shared" si="10"/>
        <v>100</v>
      </c>
      <c r="H119" s="98" t="s">
        <v>224</v>
      </c>
      <c r="I119" s="76" t="s">
        <v>244</v>
      </c>
      <c r="J119" s="71" t="s">
        <v>225</v>
      </c>
      <c r="K119" s="97"/>
    </row>
    <row r="120" spans="1:11" s="29" customFormat="1" ht="24">
      <c r="A120" s="65">
        <v>6620906218</v>
      </c>
      <c r="B120" s="64" t="s">
        <v>150</v>
      </c>
      <c r="C120" s="63">
        <v>150000</v>
      </c>
      <c r="D120" s="27">
        <f t="shared" si="8"/>
        <v>0</v>
      </c>
      <c r="E120" s="27">
        <f t="shared" si="11"/>
        <v>0</v>
      </c>
      <c r="F120" s="63">
        <v>150000</v>
      </c>
      <c r="G120" s="62">
        <f t="shared" si="10"/>
        <v>100</v>
      </c>
      <c r="H120" s="98" t="s">
        <v>168</v>
      </c>
      <c r="I120" s="76" t="s">
        <v>244</v>
      </c>
      <c r="J120" s="71" t="s">
        <v>223</v>
      </c>
      <c r="K120" s="97"/>
    </row>
    <row r="121" spans="1:11" s="29" customFormat="1" ht="24">
      <c r="A121" s="65">
        <v>6620906219</v>
      </c>
      <c r="B121" s="64" t="s">
        <v>151</v>
      </c>
      <c r="C121" s="63">
        <v>100000</v>
      </c>
      <c r="D121" s="27">
        <f t="shared" si="8"/>
        <v>0</v>
      </c>
      <c r="E121" s="27">
        <f t="shared" si="11"/>
        <v>0</v>
      </c>
      <c r="F121" s="63">
        <v>100000</v>
      </c>
      <c r="G121" s="62">
        <f t="shared" si="10"/>
        <v>100</v>
      </c>
      <c r="H121" s="98" t="s">
        <v>162</v>
      </c>
      <c r="I121" s="76" t="s">
        <v>244</v>
      </c>
      <c r="J121" s="71" t="s">
        <v>228</v>
      </c>
      <c r="K121" s="97"/>
    </row>
    <row r="122" spans="1:11" s="29" customFormat="1" ht="24">
      <c r="A122" s="65">
        <v>6620906220</v>
      </c>
      <c r="B122" s="64" t="s">
        <v>152</v>
      </c>
      <c r="C122" s="63">
        <v>190000</v>
      </c>
      <c r="D122" s="27">
        <f t="shared" si="8"/>
        <v>10550</v>
      </c>
      <c r="E122" s="27">
        <f t="shared" si="11"/>
        <v>5.552631578947369</v>
      </c>
      <c r="F122" s="63">
        <v>179450</v>
      </c>
      <c r="G122" s="62">
        <f t="shared" si="10"/>
        <v>94.44736842105263</v>
      </c>
      <c r="H122" s="98" t="s">
        <v>183</v>
      </c>
      <c r="I122" s="75" t="s">
        <v>243</v>
      </c>
      <c r="J122" s="71" t="s">
        <v>194</v>
      </c>
      <c r="K122" s="97"/>
    </row>
    <row r="123" spans="1:11" s="29" customFormat="1" ht="24">
      <c r="A123" s="65">
        <v>6620906221</v>
      </c>
      <c r="B123" s="64" t="s">
        <v>59</v>
      </c>
      <c r="C123" s="63">
        <v>300000</v>
      </c>
      <c r="D123" s="27">
        <f t="shared" si="8"/>
        <v>0</v>
      </c>
      <c r="E123" s="27">
        <f t="shared" si="11"/>
        <v>0</v>
      </c>
      <c r="F123" s="63">
        <v>300000</v>
      </c>
      <c r="G123" s="62">
        <f>F123/C123*100</f>
        <v>100</v>
      </c>
      <c r="H123" s="98" t="s">
        <v>240</v>
      </c>
      <c r="I123" s="76" t="s">
        <v>244</v>
      </c>
      <c r="J123" s="71"/>
      <c r="K123" s="97"/>
    </row>
    <row r="124" spans="1:11" s="29" customFormat="1" ht="48">
      <c r="A124" s="65">
        <v>6620906223</v>
      </c>
      <c r="B124" s="64" t="s">
        <v>153</v>
      </c>
      <c r="C124" s="63">
        <v>30000</v>
      </c>
      <c r="D124" s="27">
        <f t="shared" si="8"/>
        <v>0</v>
      </c>
      <c r="E124" s="27">
        <f t="shared" si="11"/>
        <v>0</v>
      </c>
      <c r="F124" s="63">
        <v>30000</v>
      </c>
      <c r="G124" s="62">
        <f>F124/C124*100</f>
        <v>100</v>
      </c>
      <c r="H124" s="98" t="s">
        <v>189</v>
      </c>
      <c r="I124" s="76" t="s">
        <v>244</v>
      </c>
      <c r="J124" s="71" t="s">
        <v>210</v>
      </c>
      <c r="K124" s="97"/>
    </row>
    <row r="125" spans="1:31" s="31" customFormat="1" ht="24">
      <c r="A125" s="120" t="s">
        <v>47</v>
      </c>
      <c r="B125" s="120"/>
      <c r="C125" s="42">
        <f>SUM(C126:C131)</f>
        <v>5993500</v>
      </c>
      <c r="D125" s="42">
        <f aca="true" t="shared" si="12" ref="D125:D131">C125-F125</f>
        <v>0</v>
      </c>
      <c r="E125" s="42">
        <f aca="true" t="shared" si="13" ref="E125:E132">D125/C125*100</f>
        <v>0</v>
      </c>
      <c r="F125" s="42">
        <f>SUM(F126:F131)</f>
        <v>5993500</v>
      </c>
      <c r="G125" s="44">
        <f aca="true" t="shared" si="14" ref="G125:G132">F125/C125*100</f>
        <v>100</v>
      </c>
      <c r="H125" s="89"/>
      <c r="I125" s="73"/>
      <c r="J125" s="73"/>
      <c r="K125" s="96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11" ht="24">
      <c r="A126" s="65">
        <v>6620906163</v>
      </c>
      <c r="B126" s="64" t="s">
        <v>25</v>
      </c>
      <c r="C126" s="63">
        <v>1100000</v>
      </c>
      <c r="D126" s="67">
        <f t="shared" si="12"/>
        <v>0</v>
      </c>
      <c r="E126" s="67">
        <f t="shared" si="13"/>
        <v>0</v>
      </c>
      <c r="F126" s="63">
        <v>1100000</v>
      </c>
      <c r="G126" s="32">
        <f t="shared" si="14"/>
        <v>100</v>
      </c>
      <c r="H126" s="88" t="s">
        <v>184</v>
      </c>
      <c r="I126" s="76" t="s">
        <v>244</v>
      </c>
      <c r="J126" s="71" t="s">
        <v>228</v>
      </c>
      <c r="K126" s="96"/>
    </row>
    <row r="127" spans="1:11" ht="48">
      <c r="A127" s="65">
        <v>6620906189</v>
      </c>
      <c r="B127" s="64" t="s">
        <v>64</v>
      </c>
      <c r="C127" s="63">
        <v>1003500</v>
      </c>
      <c r="D127" s="67">
        <f t="shared" si="12"/>
        <v>0</v>
      </c>
      <c r="E127" s="67">
        <f t="shared" si="13"/>
        <v>0</v>
      </c>
      <c r="F127" s="63">
        <v>1003500</v>
      </c>
      <c r="G127" s="32">
        <f t="shared" si="14"/>
        <v>100</v>
      </c>
      <c r="H127" s="88" t="s">
        <v>241</v>
      </c>
      <c r="I127" s="76" t="s">
        <v>244</v>
      </c>
      <c r="J127" s="71" t="s">
        <v>228</v>
      </c>
      <c r="K127" s="96"/>
    </row>
    <row r="128" spans="1:11" ht="48">
      <c r="A128" s="65">
        <v>6620906200</v>
      </c>
      <c r="B128" s="64" t="s">
        <v>154</v>
      </c>
      <c r="C128" s="63">
        <v>2230000</v>
      </c>
      <c r="D128" s="67">
        <f t="shared" si="12"/>
        <v>0</v>
      </c>
      <c r="E128" s="67">
        <f t="shared" si="13"/>
        <v>0</v>
      </c>
      <c r="F128" s="63">
        <v>2230000</v>
      </c>
      <c r="G128" s="32">
        <f t="shared" si="14"/>
        <v>100</v>
      </c>
      <c r="H128" s="88" t="s">
        <v>242</v>
      </c>
      <c r="I128" s="76" t="s">
        <v>244</v>
      </c>
      <c r="J128" s="71" t="s">
        <v>228</v>
      </c>
      <c r="K128" s="96"/>
    </row>
    <row r="129" spans="1:11" ht="24">
      <c r="A129" s="65">
        <v>6620906213</v>
      </c>
      <c r="B129" s="64" t="s">
        <v>155</v>
      </c>
      <c r="C129" s="63">
        <v>460000</v>
      </c>
      <c r="D129" s="67">
        <f t="shared" si="12"/>
        <v>0</v>
      </c>
      <c r="E129" s="67">
        <f t="shared" si="13"/>
        <v>0</v>
      </c>
      <c r="F129" s="63">
        <v>460000</v>
      </c>
      <c r="G129" s="32">
        <f t="shared" si="14"/>
        <v>100</v>
      </c>
      <c r="H129" s="88" t="s">
        <v>229</v>
      </c>
      <c r="I129" s="76" t="s">
        <v>244</v>
      </c>
      <c r="J129" s="71" t="s">
        <v>197</v>
      </c>
      <c r="K129" s="96"/>
    </row>
    <row r="130" spans="1:11" ht="24">
      <c r="A130" s="65">
        <v>6620906216</v>
      </c>
      <c r="B130" s="64" t="s">
        <v>44</v>
      </c>
      <c r="C130" s="63">
        <v>200000</v>
      </c>
      <c r="D130" s="67">
        <f t="shared" si="12"/>
        <v>0</v>
      </c>
      <c r="E130" s="67">
        <f t="shared" si="13"/>
        <v>0</v>
      </c>
      <c r="F130" s="63">
        <v>200000</v>
      </c>
      <c r="G130" s="32">
        <f t="shared" si="14"/>
        <v>100</v>
      </c>
      <c r="H130" s="88" t="s">
        <v>174</v>
      </c>
      <c r="I130" s="76" t="s">
        <v>244</v>
      </c>
      <c r="J130" s="71" t="s">
        <v>230</v>
      </c>
      <c r="K130" s="96"/>
    </row>
    <row r="131" spans="1:11" ht="48">
      <c r="A131" s="65">
        <v>6620906222</v>
      </c>
      <c r="B131" s="64" t="s">
        <v>156</v>
      </c>
      <c r="C131" s="63">
        <v>1000000</v>
      </c>
      <c r="D131" s="67">
        <f t="shared" si="12"/>
        <v>0</v>
      </c>
      <c r="E131" s="67">
        <f t="shared" si="13"/>
        <v>0</v>
      </c>
      <c r="F131" s="63">
        <v>1000000</v>
      </c>
      <c r="G131" s="32">
        <f t="shared" si="14"/>
        <v>100</v>
      </c>
      <c r="H131" s="88" t="s">
        <v>218</v>
      </c>
      <c r="I131" s="76" t="s">
        <v>244</v>
      </c>
      <c r="J131" s="71" t="s">
        <v>209</v>
      </c>
      <c r="K131" s="96"/>
    </row>
    <row r="132" spans="1:31" s="31" customFormat="1" ht="24">
      <c r="A132" s="109" t="s">
        <v>35</v>
      </c>
      <c r="B132" s="109"/>
      <c r="C132" s="33">
        <f>C5+C12+C39+C59+C125</f>
        <v>39320800</v>
      </c>
      <c r="D132" s="33">
        <f>C132-F132</f>
        <v>1202290</v>
      </c>
      <c r="E132" s="43">
        <f t="shared" si="13"/>
        <v>3.057643791581046</v>
      </c>
      <c r="F132" s="33">
        <f>F5+F12+F59+F125+F39</f>
        <v>38118510</v>
      </c>
      <c r="G132" s="43">
        <f t="shared" si="14"/>
        <v>96.94235620841896</v>
      </c>
      <c r="H132" s="89"/>
      <c r="I132" s="73"/>
      <c r="J132" s="73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4" spans="1:2" ht="24">
      <c r="A134" s="31" t="s">
        <v>69</v>
      </c>
      <c r="B134" s="74" t="s">
        <v>70</v>
      </c>
    </row>
    <row r="137" spans="2:33" ht="24">
      <c r="B137" s="46" t="s">
        <v>45</v>
      </c>
      <c r="AF137" s="29"/>
      <c r="AG137" s="29"/>
    </row>
    <row r="138" spans="1:33" ht="24">
      <c r="A138" s="114"/>
      <c r="B138" s="115"/>
      <c r="C138" s="115"/>
      <c r="D138" s="115"/>
      <c r="E138" s="47"/>
      <c r="AF138" s="29"/>
      <c r="AG138" s="29"/>
    </row>
    <row r="139" spans="1:33" ht="24">
      <c r="A139" s="114"/>
      <c r="B139" s="115"/>
      <c r="C139" s="115"/>
      <c r="D139" s="115"/>
      <c r="E139" s="47"/>
      <c r="F139" s="100"/>
      <c r="AF139" s="29"/>
      <c r="AG139" s="29"/>
    </row>
    <row r="140" spans="1:33" ht="24">
      <c r="A140" s="114"/>
      <c r="B140" s="115"/>
      <c r="C140" s="115"/>
      <c r="D140" s="115"/>
      <c r="E140" s="47"/>
      <c r="F140" s="102"/>
      <c r="AF140" s="29"/>
      <c r="AG140" s="29"/>
    </row>
    <row r="141" spans="1:33" ht="24">
      <c r="A141" s="114"/>
      <c r="B141" s="115"/>
      <c r="C141" s="115"/>
      <c r="D141" s="115"/>
      <c r="E141" s="47"/>
      <c r="F141" s="102"/>
      <c r="AF141" s="29"/>
      <c r="AG141" s="29"/>
    </row>
    <row r="142" spans="1:33" ht="24.75" thickBot="1">
      <c r="A142" s="118" t="s">
        <v>74</v>
      </c>
      <c r="B142" s="119"/>
      <c r="C142" s="119"/>
      <c r="D142" s="119"/>
      <c r="E142" s="99"/>
      <c r="F142" s="101">
        <f>SUM(F138:F141)</f>
        <v>0</v>
      </c>
      <c r="AF142" s="29"/>
      <c r="AG142" s="29"/>
    </row>
    <row r="143" spans="1:33" ht="24.75" thickTop="1">
      <c r="A143" s="110"/>
      <c r="B143" s="111"/>
      <c r="C143" s="111"/>
      <c r="D143" s="111"/>
      <c r="E143" s="47"/>
      <c r="AF143" s="29"/>
      <c r="AG143" s="29"/>
    </row>
    <row r="144" spans="1:33" ht="24">
      <c r="A144" s="110"/>
      <c r="B144" s="111"/>
      <c r="C144" s="111"/>
      <c r="D144" s="111"/>
      <c r="E144" s="47"/>
      <c r="AF144" s="29"/>
      <c r="AG144" s="29"/>
    </row>
    <row r="145" spans="1:33" ht="24">
      <c r="A145" s="110"/>
      <c r="B145" s="111"/>
      <c r="C145" s="111"/>
      <c r="D145" s="111"/>
      <c r="E145" s="47"/>
      <c r="AF145" s="29"/>
      <c r="AG145" s="29"/>
    </row>
    <row r="146" spans="1:33" ht="24">
      <c r="A146" s="110"/>
      <c r="B146" s="111"/>
      <c r="C146" s="111"/>
      <c r="D146" s="111"/>
      <c r="E146" s="47"/>
      <c r="AF146" s="29"/>
      <c r="AG146" s="29"/>
    </row>
    <row r="147" spans="1:10" s="4" customFormat="1" ht="26.25">
      <c r="A147" s="117"/>
      <c r="B147" s="117"/>
      <c r="C147" s="68"/>
      <c r="D147" s="68"/>
      <c r="E147" s="68"/>
      <c r="F147" s="69"/>
      <c r="H147" s="91"/>
      <c r="I147" s="5"/>
      <c r="J147" s="30"/>
    </row>
  </sheetData>
  <sheetProtection/>
  <mergeCells count="18">
    <mergeCell ref="A144:D144"/>
    <mergeCell ref="A145:D145"/>
    <mergeCell ref="A12:B12"/>
    <mergeCell ref="A138:D138"/>
    <mergeCell ref="A146:D146"/>
    <mergeCell ref="A147:B147"/>
    <mergeCell ref="A139:D139"/>
    <mergeCell ref="A142:D142"/>
    <mergeCell ref="A59:B59"/>
    <mergeCell ref="A125:B125"/>
    <mergeCell ref="A1:J1"/>
    <mergeCell ref="A2:J2"/>
    <mergeCell ref="A132:B132"/>
    <mergeCell ref="A143:D143"/>
    <mergeCell ref="A5:B5"/>
    <mergeCell ref="A4:B4"/>
    <mergeCell ref="A140:D140"/>
    <mergeCell ref="A141:D141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4">
      <selection activeCell="G19" sqref="G19"/>
    </sheetView>
  </sheetViews>
  <sheetFormatPr defaultColWidth="9.140625" defaultRowHeight="15"/>
  <cols>
    <col min="1" max="1" width="15.421875" style="54" customWidth="1"/>
    <col min="2" max="2" width="30.421875" style="51" customWidth="1"/>
    <col min="3" max="3" width="21.57421875" style="51" customWidth="1"/>
    <col min="4" max="4" width="19.57421875" style="51" customWidth="1"/>
    <col min="5" max="5" width="13.57421875" style="51" customWidth="1"/>
    <col min="6" max="6" width="19.7109375" style="51" customWidth="1"/>
    <col min="7" max="7" width="14.57421875" style="51" customWidth="1"/>
    <col min="8" max="8" width="16.00390625" style="54" customWidth="1"/>
    <col min="9" max="9" width="14.00390625" style="54" customWidth="1"/>
    <col min="10" max="10" width="15.28125" style="54" customWidth="1"/>
    <col min="11" max="16" width="9.140625" style="51" customWidth="1"/>
    <col min="17" max="17" width="11.7109375" style="51" bestFit="1" customWidth="1"/>
    <col min="18" max="16384" width="9.140625" style="51" customWidth="1"/>
  </cols>
  <sheetData>
    <row r="1" spans="1:10" s="48" customFormat="1" ht="24.75" customHeight="1">
      <c r="A1" s="125" t="s">
        <v>157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48" customFormat="1" ht="24.75" customHeight="1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31" s="22" customFormat="1" ht="48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3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10" s="49" customFormat="1" ht="24.75" customHeight="1">
      <c r="A4" s="123" t="s">
        <v>4</v>
      </c>
      <c r="B4" s="124"/>
      <c r="C4" s="80">
        <f>C10</f>
        <v>18031310</v>
      </c>
      <c r="D4" s="80">
        <f>D10</f>
        <v>3965422.5</v>
      </c>
      <c r="E4" s="80">
        <f aca="true" t="shared" si="0" ref="E4:E9">D4/C4*100</f>
        <v>21.99187136153724</v>
      </c>
      <c r="F4" s="80">
        <f>F10</f>
        <v>14065887.5</v>
      </c>
      <c r="G4" s="80">
        <f aca="true" t="shared" si="1" ref="G4:G10">F4/C4*100</f>
        <v>78.00812863846276</v>
      </c>
      <c r="H4" s="104"/>
      <c r="I4" s="83" t="s">
        <v>68</v>
      </c>
      <c r="J4" s="104"/>
    </row>
    <row r="5" spans="1:10" s="49" customFormat="1" ht="24" customHeight="1">
      <c r="A5" s="122" t="s">
        <v>5</v>
      </c>
      <c r="B5" s="122"/>
      <c r="C5" s="77">
        <f>SUM(C6)</f>
        <v>1856860</v>
      </c>
      <c r="D5" s="77">
        <f>C5-F5</f>
        <v>109110</v>
      </c>
      <c r="E5" s="77">
        <f t="shared" si="0"/>
        <v>5.876048813588531</v>
      </c>
      <c r="F5" s="77">
        <f>SUM(F6)</f>
        <v>1747750</v>
      </c>
      <c r="G5" s="78">
        <f t="shared" si="1"/>
        <v>94.12395118641147</v>
      </c>
      <c r="H5" s="79"/>
      <c r="I5" s="79"/>
      <c r="J5" s="79"/>
    </row>
    <row r="6" spans="1:10" ht="24.75" customHeight="1">
      <c r="A6" s="65">
        <v>6610906101</v>
      </c>
      <c r="B6" s="64" t="s">
        <v>30</v>
      </c>
      <c r="C6" s="63">
        <v>1856860</v>
      </c>
      <c r="D6" s="40">
        <f>C6-F6</f>
        <v>109110</v>
      </c>
      <c r="E6" s="40">
        <f t="shared" si="0"/>
        <v>5.876048813588531</v>
      </c>
      <c r="F6" s="63">
        <v>1747750</v>
      </c>
      <c r="G6" s="45">
        <f t="shared" si="1"/>
        <v>94.12395118641147</v>
      </c>
      <c r="H6" s="50" t="s">
        <v>71</v>
      </c>
      <c r="I6" s="50" t="s">
        <v>73</v>
      </c>
      <c r="J6" s="50" t="s">
        <v>232</v>
      </c>
    </row>
    <row r="7" spans="1:17" s="49" customFormat="1" ht="24">
      <c r="A7" s="122" t="s">
        <v>38</v>
      </c>
      <c r="B7" s="122"/>
      <c r="C7" s="77">
        <f>SUM(C8:C9)</f>
        <v>16174450</v>
      </c>
      <c r="D7" s="77">
        <f>C7-F7</f>
        <v>3856312.5</v>
      </c>
      <c r="E7" s="77">
        <f t="shared" si="0"/>
        <v>23.842000809919348</v>
      </c>
      <c r="F7" s="77">
        <f>SUM(F8:F9)</f>
        <v>12318137.5</v>
      </c>
      <c r="G7" s="78">
        <f t="shared" si="1"/>
        <v>76.15799919008064</v>
      </c>
      <c r="H7" s="79"/>
      <c r="I7" s="84"/>
      <c r="J7" s="84"/>
      <c r="K7" s="52"/>
      <c r="L7" s="52"/>
      <c r="M7" s="25"/>
      <c r="N7" s="53"/>
      <c r="O7" s="25"/>
      <c r="P7" s="25"/>
      <c r="Q7" s="25"/>
    </row>
    <row r="8" spans="1:17" ht="24">
      <c r="A8" s="65">
        <v>6610906102</v>
      </c>
      <c r="B8" s="64" t="s">
        <v>30</v>
      </c>
      <c r="C8" s="63">
        <v>15425250</v>
      </c>
      <c r="D8" s="40">
        <f>C8-F8</f>
        <v>3856312.5</v>
      </c>
      <c r="E8" s="40">
        <f t="shared" si="0"/>
        <v>25</v>
      </c>
      <c r="F8" s="63">
        <v>11568937.5</v>
      </c>
      <c r="G8" s="40">
        <f t="shared" si="1"/>
        <v>75</v>
      </c>
      <c r="H8" s="92"/>
      <c r="I8" s="50" t="s">
        <v>73</v>
      </c>
      <c r="J8" s="85" t="s">
        <v>232</v>
      </c>
      <c r="K8" s="52"/>
      <c r="L8" s="52"/>
      <c r="M8" s="25"/>
      <c r="N8" s="53"/>
      <c r="O8" s="25"/>
      <c r="P8" s="25"/>
      <c r="Q8" s="25"/>
    </row>
    <row r="9" spans="1:17" ht="24">
      <c r="A9" s="65">
        <v>6610906103</v>
      </c>
      <c r="B9" s="64" t="s">
        <v>22</v>
      </c>
      <c r="C9" s="63">
        <v>749200</v>
      </c>
      <c r="D9" s="40">
        <f>C9-F9</f>
        <v>0</v>
      </c>
      <c r="E9" s="40">
        <f t="shared" si="0"/>
        <v>0</v>
      </c>
      <c r="F9" s="63">
        <v>749200</v>
      </c>
      <c r="G9" s="40">
        <f t="shared" si="1"/>
        <v>100</v>
      </c>
      <c r="H9" s="92"/>
      <c r="I9" s="50"/>
      <c r="J9" s="85" t="s">
        <v>72</v>
      </c>
      <c r="K9" s="52"/>
      <c r="L9" s="52"/>
      <c r="M9" s="25"/>
      <c r="N9" s="53"/>
      <c r="O9" s="25"/>
      <c r="P9" s="25"/>
      <c r="Q9" s="25"/>
    </row>
    <row r="10" spans="1:17" s="49" customFormat="1" ht="24">
      <c r="A10" s="121" t="s">
        <v>35</v>
      </c>
      <c r="B10" s="121"/>
      <c r="C10" s="80">
        <f>C7+C5</f>
        <v>18031310</v>
      </c>
      <c r="D10" s="80">
        <f>D7+D5</f>
        <v>3965422.5</v>
      </c>
      <c r="E10" s="81">
        <f>D10/C10*100</f>
        <v>21.99187136153724</v>
      </c>
      <c r="F10" s="80">
        <f>F7+F5</f>
        <v>14065887.5</v>
      </c>
      <c r="G10" s="82">
        <f t="shared" si="1"/>
        <v>78.00812863846276</v>
      </c>
      <c r="H10" s="104"/>
      <c r="I10" s="86"/>
      <c r="J10" s="86"/>
      <c r="K10" s="52"/>
      <c r="L10" s="52"/>
      <c r="M10" s="25"/>
      <c r="N10" s="53"/>
      <c r="O10" s="25"/>
      <c r="P10" s="25"/>
      <c r="Q10" s="25"/>
    </row>
    <row r="12" spans="1:31" s="30" customFormat="1" ht="48" customHeight="1">
      <c r="A12" s="31" t="s">
        <v>69</v>
      </c>
      <c r="B12" s="127" t="s">
        <v>70</v>
      </c>
      <c r="C12" s="127"/>
      <c r="D12" s="127"/>
      <c r="E12" s="34"/>
      <c r="F12" s="34"/>
      <c r="G12" s="34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5" spans="2:7" s="29" customFormat="1" ht="24">
      <c r="B15" s="55" t="s">
        <v>39</v>
      </c>
      <c r="C15" s="56"/>
      <c r="D15" s="56"/>
      <c r="E15" s="56"/>
      <c r="F15" s="56"/>
      <c r="G15" s="56"/>
    </row>
    <row r="16" spans="1:7" s="29" customFormat="1" ht="24">
      <c r="A16" s="115" t="s">
        <v>246</v>
      </c>
      <c r="B16" s="115"/>
      <c r="C16" s="115"/>
      <c r="D16" s="115"/>
      <c r="E16" s="57"/>
      <c r="F16" s="57">
        <v>100000</v>
      </c>
      <c r="G16" s="56"/>
    </row>
    <row r="17" spans="1:7" s="29" customFormat="1" ht="24">
      <c r="A17" s="115" t="s">
        <v>247</v>
      </c>
      <c r="B17" s="115"/>
      <c r="C17" s="115"/>
      <c r="D17" s="115"/>
      <c r="E17" s="57"/>
      <c r="F17" s="58">
        <v>200000</v>
      </c>
      <c r="G17" s="56"/>
    </row>
    <row r="18" spans="1:6" ht="24">
      <c r="A18" s="115" t="s">
        <v>248</v>
      </c>
      <c r="B18" s="115"/>
      <c r="C18" s="115"/>
      <c r="D18" s="115"/>
      <c r="F18" s="59">
        <v>100000</v>
      </c>
    </row>
    <row r="19" spans="1:6" ht="26.25">
      <c r="A19" s="115"/>
      <c r="B19" s="115"/>
      <c r="C19" s="115"/>
      <c r="D19" s="115"/>
      <c r="F19" s="60"/>
    </row>
    <row r="20" spans="1:6" ht="26.25">
      <c r="A20" s="128" t="s">
        <v>35</v>
      </c>
      <c r="B20" s="128"/>
      <c r="F20" s="61">
        <f>SUM(F16:F19)</f>
        <v>400000</v>
      </c>
    </row>
  </sheetData>
  <sheetProtection/>
  <mergeCells count="12">
    <mergeCell ref="A17:D17"/>
    <mergeCell ref="B12:D12"/>
    <mergeCell ref="A18:D18"/>
    <mergeCell ref="A19:D19"/>
    <mergeCell ref="A20:B20"/>
    <mergeCell ref="A16:D16"/>
    <mergeCell ref="A10:B10"/>
    <mergeCell ref="A7:B7"/>
    <mergeCell ref="A4:B4"/>
    <mergeCell ref="A5:B5"/>
    <mergeCell ref="A1:J1"/>
    <mergeCell ref="A2:J2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32.57421875" style="6" customWidth="1"/>
    <col min="2" max="2" width="17.00390625" style="6" customWidth="1"/>
    <col min="3" max="3" width="19.7109375" style="6" customWidth="1"/>
    <col min="4" max="4" width="20.8515625" style="6" customWidth="1"/>
    <col min="5" max="5" width="17.140625" style="6" customWidth="1"/>
    <col min="6" max="6" width="15.00390625" style="6" customWidth="1"/>
    <col min="7" max="16384" width="9.140625" style="6" customWidth="1"/>
  </cols>
  <sheetData>
    <row r="1" spans="1:6" ht="24">
      <c r="A1" s="129" t="s">
        <v>158</v>
      </c>
      <c r="B1" s="129"/>
      <c r="C1" s="129"/>
      <c r="D1" s="129"/>
      <c r="E1" s="129"/>
      <c r="F1" s="129"/>
    </row>
    <row r="2" spans="1:6" ht="24">
      <c r="A2" s="130" t="s">
        <v>29</v>
      </c>
      <c r="B2" s="130"/>
      <c r="C2" s="130"/>
      <c r="D2" s="130"/>
      <c r="E2" s="130"/>
      <c r="F2" s="130"/>
    </row>
    <row r="3" spans="1:6" s="9" customFormat="1" ht="24">
      <c r="A3" s="7" t="s">
        <v>31</v>
      </c>
      <c r="B3" s="8" t="s">
        <v>32</v>
      </c>
      <c r="C3" s="8" t="s">
        <v>2</v>
      </c>
      <c r="D3" s="8" t="s">
        <v>28</v>
      </c>
      <c r="E3" s="8" t="s">
        <v>3</v>
      </c>
      <c r="F3" s="8" t="s">
        <v>28</v>
      </c>
    </row>
    <row r="4" spans="1:6" s="12" customFormat="1" ht="24">
      <c r="A4" s="10" t="s">
        <v>33</v>
      </c>
      <c r="B4" s="11">
        <f>เงินแผ่นดิน!C10</f>
        <v>18031310</v>
      </c>
      <c r="C4" s="11">
        <f>B4-E4</f>
        <v>3965422.5</v>
      </c>
      <c r="D4" s="11">
        <f>C4/B4*100</f>
        <v>21.99187136153724</v>
      </c>
      <c r="E4" s="11">
        <f>เงินแผ่นดิน!F10</f>
        <v>14065887.5</v>
      </c>
      <c r="F4" s="11">
        <f>E4/B4*100</f>
        <v>78.00812863846276</v>
      </c>
    </row>
    <row r="5" spans="1:6" s="12" customFormat="1" ht="24">
      <c r="A5" s="10" t="s">
        <v>34</v>
      </c>
      <c r="B5" s="11">
        <f>เงินรายได้!C4</f>
        <v>39320800</v>
      </c>
      <c r="C5" s="11">
        <f>B5-E5</f>
        <v>1202290</v>
      </c>
      <c r="D5" s="11">
        <f>C5/B5*100</f>
        <v>3.057643791581046</v>
      </c>
      <c r="E5" s="11">
        <f>เงินรายได้!F132</f>
        <v>38118510</v>
      </c>
      <c r="F5" s="11">
        <f>E5/B5*100</f>
        <v>96.94235620841896</v>
      </c>
    </row>
    <row r="6" spans="1:6" s="9" customFormat="1" ht="24">
      <c r="A6" s="13" t="s">
        <v>35</v>
      </c>
      <c r="B6" s="14">
        <f>SUM(B4:B5)</f>
        <v>57352110</v>
      </c>
      <c r="C6" s="14">
        <f>SUM(C4+C5)</f>
        <v>5167712.5</v>
      </c>
      <c r="D6" s="15">
        <f>C6/B6*100</f>
        <v>9.010501095774854</v>
      </c>
      <c r="E6" s="14">
        <f>SUM(E4:E5)</f>
        <v>52184397.5</v>
      </c>
      <c r="F6" s="16">
        <f>E6/B6*100</f>
        <v>90.98949890422514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2022-11-02T05:18:16Z</cp:lastPrinted>
  <dcterms:created xsi:type="dcterms:W3CDTF">2019-11-05T06:11:16Z</dcterms:created>
  <dcterms:modified xsi:type="dcterms:W3CDTF">2022-11-22T04:52:52Z</dcterms:modified>
  <cp:category/>
  <cp:version/>
  <cp:contentType/>
  <cp:contentStatus/>
</cp:coreProperties>
</file>