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3"/>
  </bookViews>
  <sheets>
    <sheet name="เงินรายได้" sheetId="1" r:id="rId1"/>
    <sheet name="เงินแผ่นดิน" sheetId="2" r:id="rId2"/>
    <sheet name="Sheet1" sheetId="3" r:id="rId3"/>
    <sheet name="สรุป" sheetId="4" r:id="rId4"/>
  </sheets>
  <definedNames>
    <definedName name="_xlnm.Print_Titles" localSheetId="0">'เงินรายได้'!$1:$3</definedName>
  </definedNames>
  <calcPr fullCalcOnLoad="1"/>
</workbook>
</file>

<file path=xl/sharedStrings.xml><?xml version="1.0" encoding="utf-8"?>
<sst xmlns="http://schemas.openxmlformats.org/spreadsheetml/2006/main" count="615" uniqueCount="253">
  <si>
    <t>รหัส</t>
  </si>
  <si>
    <t>ชื่องบประมาณ</t>
  </si>
  <si>
    <t>เบิกจ่าย</t>
  </si>
  <si>
    <t>คงเหลือ</t>
  </si>
  <si>
    <t>วิทยาลัยการเมืองการปกครอง</t>
  </si>
  <si>
    <t>  1 - งบบุคลากร</t>
  </si>
  <si>
    <t>เงินประจำตำแหน่งผู้บริหาร</t>
  </si>
  <si>
    <t>ค่าสอน</t>
  </si>
  <si>
    <t>ค่าตอบแทนการปฏิบัติงานนอกเวลาราชการ</t>
  </si>
  <si>
    <t>ค่าตอบแทนคณะกรรมการ</t>
  </si>
  <si>
    <t>ค่าจ้างเหมาบริการ</t>
  </si>
  <si>
    <t>ค่าเบี้ยเลี้ยง ค่าเช่าที่พักและค่าพาหนะ</t>
  </si>
  <si>
    <t>ค่าซ่อมแซมบำรุงรักษาทรัพย์สิน</t>
  </si>
  <si>
    <t>ค่าบำรุงรักษาระบบห้องสมุดอัตโนมัติระบบ Millennium และระบบ RFID</t>
  </si>
  <si>
    <t>เงินประกันสังคม (ในฐานะนายจ้าง)</t>
  </si>
  <si>
    <t>ค่าบริการโทรศัพท์</t>
  </si>
  <si>
    <t>ค่าบริการไปรษณีย์</t>
  </si>
  <si>
    <t>วัสดุสำนักงาน</t>
  </si>
  <si>
    <t>วัสดุไฟฟ้าและวิทยุ</t>
  </si>
  <si>
    <t>วัสดุเชื้อเพลิงและหล่อลื่น</t>
  </si>
  <si>
    <t>วัสดุโฆษณาและเผยแพร่</t>
  </si>
  <si>
    <t>วัสดุคอมพิวเตอร์</t>
  </si>
  <si>
    <t>วัสดุการศึกษา</t>
  </si>
  <si>
    <t>โครงการพัฒนาบุคลากร</t>
  </si>
  <si>
    <t>โครงการสัมมนาบัณฑิตที่พึงประสงค์ของผู้ใช้บัณฑิต</t>
  </si>
  <si>
    <t>ค่าใช้จ่ายในการเดินทางไปราชการต่างประเทศชั่วคราว</t>
  </si>
  <si>
    <t>เบิกจ่ายแล้ว</t>
  </si>
  <si>
    <t>ยอดงบประมาณ</t>
  </si>
  <si>
    <t>ร้อยละ</t>
  </si>
  <si>
    <t>วิทยาลัยการเมืองการปกครอง มหาวิทยาลัยมหาสารคาม</t>
  </si>
  <si>
    <t>อัตราเดิม</t>
  </si>
  <si>
    <t>รายการ</t>
  </si>
  <si>
    <t>งปม.ที่ขอตั้ง</t>
  </si>
  <si>
    <t>งบประมาณเงินแผ่นดิน</t>
  </si>
  <si>
    <t>งบประมาณเงินรายได้</t>
  </si>
  <si>
    <t>รวมทั้งสิ้น</t>
  </si>
  <si>
    <t>  2 - งบดำเนินงาน</t>
  </si>
  <si>
    <t>1 - งบบุคลากร</t>
  </si>
  <si>
    <t>     2 - งบอุดหนุน</t>
  </si>
  <si>
    <t>หมายเหตุ การโอนเปลี่ยนแปลง เงินแผ่นดิน</t>
  </si>
  <si>
    <t>เงินสมทบกองทุนทดแทน</t>
  </si>
  <si>
    <t>วัสดุวิทยาศาสตร์หรือการแพทย์</t>
  </si>
  <si>
    <t>เงินประจำตำแหน่งทางวิชาการ</t>
  </si>
  <si>
    <t>เงินอุดหนุนการจ้างพนักงานมหาวิทยาลัย</t>
  </si>
  <si>
    <t>โครงการศึกษาดูงานประเด็นข้ามชาติในอนุภูมิภาคลุ่มแม่น้ำโขง</t>
  </si>
  <si>
    <t>หมายเหตุ การโอนเปลี่ยนแปลง เงินรายได้</t>
  </si>
  <si>
    <t>  4 - งบอุดหนุน</t>
  </si>
  <si>
    <t>  5 - งบรายจ่ายอื่น</t>
  </si>
  <si>
    <t xml:space="preserve">                                          3 - งบลงทุน</t>
  </si>
  <si>
    <t>ค่าตอบแทนผู้อ่านพิจารณาผลงานทางวิชาการ หนังสือ ตำรา และบทความวารสารการเมืองการปกครอง</t>
  </si>
  <si>
    <t>ค่าตอบแทนอาจารย์ที่ปรึกษาระดับปริญญาตรี</t>
  </si>
  <si>
    <t>ค่าเช่าเครื่องถ่ายเอกสาร</t>
  </si>
  <si>
    <t>โครงการศิษย์เก่าสัมพันธ์ COPAG</t>
  </si>
  <si>
    <t>อุดหนุนเงินสวัสดิการพนักงานมหาวิทยาลัย 7%</t>
  </si>
  <si>
    <t>โครงการบรรยายสาธารณะด้านสิทธิมนุษยชน</t>
  </si>
  <si>
    <t>โครงการสร้างเครือข่ายความร่วมมือทางวิชาการภายในประเทศ</t>
  </si>
  <si>
    <t>โครงการประชุมวิชาการและสัมมนาประจำปีสาขาวิชาการเมืองการปกครอง</t>
  </si>
  <si>
    <t>โครงการเวทีมอบรางวัล “นักการเมืองท้องถิ่นคุณภาพ” วิทยาลัยการเมืองการปกครอง มหาวิทยาลัยมหาสารคาม</t>
  </si>
  <si>
    <t>โครงการบริการวิชาการหนึ่งหลักสูตรหนึ่งชุมชน “สภาเยาวพลเมืองตักศิลา”</t>
  </si>
  <si>
    <t>เงินอุดหนุนการวิจัยสำหรับนิสิตระดับบัณฑิตศึกษา</t>
  </si>
  <si>
    <t>โครงการพัฒนาทักษะภาษาและการเขียนงานทางวิชาการนิสิตบัณฑิตศึกษา</t>
  </si>
  <si>
    <t>โครงการทำนุบำรุงศิลปวัฒนธรรม</t>
  </si>
  <si>
    <t>อุดหนุนวิจัยสำหรับบุคลากรวิทยาลัยการเมืองการปกครอง</t>
  </si>
  <si>
    <t>โครงการสนับสนุนการสร้างสรรค์กิจกรรมของนักรัฐศาสตร์</t>
  </si>
  <si>
    <t>เงินสำรองจ่ายในกรณีฉุกเฉินหรือจำเป็นเร่งด่วน</t>
  </si>
  <si>
    <t>ช่วงเวลาดำเนินการ</t>
  </si>
  <si>
    <t>ผู้รับผิดชอบ</t>
  </si>
  <si>
    <t>สถานะการดำเนินการ</t>
  </si>
  <si>
    <t>(/) , (X) , (W)</t>
  </si>
  <si>
    <t>หมายเหตุ</t>
  </si>
  <si>
    <t>(/) คือ ดำเนินการแล้ว , (X) คือ ยังไม่ได้ดำเนินการ , (W) คือ อยู่ระหว่างการดำเนินการ</t>
  </si>
  <si>
    <t>ทุกเดือน</t>
  </si>
  <si>
    <t>ภานุมาศ</t>
  </si>
  <si>
    <t>/, x</t>
  </si>
  <si>
    <t xml:space="preserve">รวม </t>
  </si>
  <si>
    <t>พนักงานขับรถยนต์</t>
  </si>
  <si>
    <t>แม่บ้าน</t>
  </si>
  <si>
    <t>เจ้าหน้าที่บริหารงานทั่วไป</t>
  </si>
  <si>
    <t>นักวิชาการพัสดุ</t>
  </si>
  <si>
    <t>นักวิชาการศึกษา</t>
  </si>
  <si>
    <t>พนักงานบริการเอกสารทั่วไป</t>
  </si>
  <si>
    <t>ค่าเบี้ยประกัน</t>
  </si>
  <si>
    <t>ค่ารับรองและพิธีการ</t>
  </si>
  <si>
    <t>ค่าเบี้ยประชุมคณะกรรมการ</t>
  </si>
  <si>
    <t>วัสดุงานบ้านและงานครัว</t>
  </si>
  <si>
    <t>เครื่องกรองน้ำดื่มระบบ RO พร้อมตู้ทำน้ำเย็น พร้อมติดตั้ง จำนวน 4 ชุด</t>
  </si>
  <si>
    <t>รถตู้โดยสาร (ดีเซล) ขนาด 12 ที่นั่ง ปริมาณกระบอกสูบไม่ต่ำกว่า 2,400 ซีซี พร้อมอุปกรณ์ตกแต่ง VIP จำนวน 1 คัน</t>
  </si>
  <si>
    <t>คอมพิวเตอร์แท็บเล็ต (ระบบปฏิบัติการ IOS) จำนวน 5 เครื่อง</t>
  </si>
  <si>
    <t>เครื่องคอมพิวเตอร์โน้ตบุ๊ก สำหรับงานประมวลผล จำนวน 3 เครื่อง</t>
  </si>
  <si>
    <t>เครื่องคอมพิวเตอร์ สำหรับประมวลผลระดับคุณภาพสูง จำนวน 3 เครื่อง</t>
  </si>
  <si>
    <t>เครื่องคอมพิวเตอร์ สำหรับงานประมวลผล แบบที่ 1 จำนวน 40 เครื่อง</t>
  </si>
  <si>
    <t>เครื่องสแกนเนอร์ สำหรับงานเก็บเอกสารระดับศูนย์บริการ แบบที่ 1 จำนวน 1 เครื่อง</t>
  </si>
  <si>
    <t>เครื่องพิมพ์เลเซอร์ขาวดำ ชนิด Network แบบที่ 1 จำนวน 3 เครื่อง</t>
  </si>
  <si>
    <t>เครื่องโทรสาร จำนวน 1 เครื่อง</t>
  </si>
  <si>
    <t>เครื่องอินเตอร์คอม จำนวน 2 ชุด</t>
  </si>
  <si>
    <t>โต๊ะทำงานเข้ามุม จำนวน 9 ชุด</t>
  </si>
  <si>
    <t>โต๊ะประชุมท้อปกระจก จำนวน 1 ตัว</t>
  </si>
  <si>
    <t>เก้าอี้สำนักงานพิงสูง จำนวน 10 ตัว</t>
  </si>
  <si>
    <t>เก้าอี้สำนักงานหลังตาข่าย พนักพิงสูง จำนวน 40 ตัว</t>
  </si>
  <si>
    <t>ชุดโซฟารับแขก 5 ที่นั่ง หุ้มหนังเทียม พร้อมโต๊ะกลาง จำนวน 1 ชุด</t>
  </si>
  <si>
    <t>ชุดโซฟารับแขก 5 ที่นั่ง พร้อมโต๊ะกลาง จำนวน 1 ชุด</t>
  </si>
  <si>
    <t>ชุดโทรศัพท์ IP Phone แบบมีสาย จำนวน 40 ชุด</t>
  </si>
  <si>
    <t>ระบบกล้องวงจรปิด (Installation CCTV) พร้อมติดตั้ง จำนวน 1 ระบบ</t>
  </si>
  <si>
    <t>ระบบเครือข่าย พร้อมติดตั้ง จำนวน 1 ระบบ จำนวน 1 ระบบ</t>
  </si>
  <si>
    <t>โครงการ Human Rights Update</t>
  </si>
  <si>
    <t>โครงการสัมมนาหัวข้อวิทยานิพนธ์และรายงานความกว้าหน้าวิทยานิพนธ์ ระดับบัณฑิตศึกษา</t>
  </si>
  <si>
    <t>โครงการ "การอบรมเชิงปฏิบัติการเพื่อสนับสนุนและส่งเสริมสมรรถนะทางการวิจัย"</t>
  </si>
  <si>
    <t>โครงการ "ค่ายวิชาการ COPAG X High School Students : ห้องเรียนเสมือนจริงทางรัฐศาสตร์สำหรับนักเรียนมัธยมศึกษาตอนปลาย"</t>
  </si>
  <si>
    <t>โครงการ "การสัมมนาพัฒนากระบวนงานของฝ่ายวิชาการและวิจัย"</t>
  </si>
  <si>
    <t>โครงการสัมมนาและศึกษาดูงาน เพื่อพัฒนาศักยภาพและสมรรถนะในการจัดการเรียนการสอน สาขารัฐประศาสนศาสตร์ วิทยาลัยการเมืองการปกครอง มหาวิทยาลัยมหาสารคาม</t>
  </si>
  <si>
    <t>โครงการ เสวนาทางวิชาการเกี่ยวกับการพัฒนาทักษะการคิดวิเคราะห์ วิพากษ์ ของนิสิตสาขารัฐประศาสนศาสตร์</t>
  </si>
  <si>
    <t>โครงการการแข่งขันการตอบปัญหาวิชาการทางรัฐศาสตร์ระดับมัธยมศึกษา</t>
  </si>
  <si>
    <t>โครงการปฐมนิเทศนิสิต ระดับบัณฑิตศึกษา</t>
  </si>
  <si>
    <t>โครงการนิสิตนักศึกษารัฐศาสตร์/รัฐประศาสนศาสตร์สัมพันธ์ ครั้งที่ 1</t>
  </si>
  <si>
    <t>โครงการ "การประชาสัมพันธ์เชิงรุกด้านการรับสมัครนิสิตใหม่"</t>
  </si>
  <si>
    <t>โครงการสร้างแรงบันดาลใจในการเรียนต่อในระดับบัณฑิตศึกษา (ในและต่างประเทศ)</t>
  </si>
  <si>
    <t>โครงการ สานสัมพันธ์น้องพี่ IR</t>
  </si>
  <si>
    <t>โครงการ Change the World : เสรีชนเพื่อการเปลี่ยนแปลงสู่สังคมที่เป็นธรรม</t>
  </si>
  <si>
    <t>โครงการติวสอบภาค ก (ก.พ.) ความรู้ทางด้านกฎหมายและภาษาอังกฤษ</t>
  </si>
  <si>
    <t>อุดหนุนการจ้างพนักงานที่จ้างตามภารกิจ</t>
  </si>
  <si>
    <t>โครงการบรรยายพิเศษในหัวข้อ “ซอฟต์พาวเวอร์ในการเมืองไทย : ซอฟต์พาวเวอร์ มิใช่ ซอฟต์แวร์”</t>
  </si>
  <si>
    <t>โครงการสัมมนาผู้ทรงคุณวุฒิ ทบทวนและกำหนดเกณฑ์รางวัล “นักการเมืองท้องถิ่นคุณภาพ” วิทยาลัยการเมืองการปกครอง มหาวิทยาลัยมหาสารคาม ปี 2566</t>
  </si>
  <si>
    <t>โครงการ รัฐศาสตร์ฉบับ Real World</t>
  </si>
  <si>
    <t>การประชุมวิชาการระดับชาติเครือข่ายการศึกษา วิจัย และความสัมพันธ์ทางวิชาการ ด้านรัฐศาสตร์และรัฐประศาสนศาสตร์ ครั้งที่ 7</t>
  </si>
  <si>
    <t>โครงการ พัฒนาหลักสูตรนานาชาติ</t>
  </si>
  <si>
    <t>โครงการ Big Cleaning Day สร้างสิ่งแวดล้อมดีที่ COPAG</t>
  </si>
  <si>
    <t>โครงการวันสถาปนาวิทยาลัยการเมืองการปกครอง ครบรอบ 20 ปี : ปาฐกถาพิเศษ และแสดงผลงานชาว COPAG</t>
  </si>
  <si>
    <t>โครงการสัมมนาทันสถานการณ์การเปลี่ยนแปลงสังคมการเมืองร่วมสมัย “ท้องถิ่น-ภูมิภาค-โลก”</t>
  </si>
  <si>
    <t>โครงการเวที “มหาสารคาม ปัญญาสาธารณะ ปี 2566”</t>
  </si>
  <si>
    <t>โครงการ : ซีรี่ส์เสวนา “ถอดรหัสความคิด ผู้นำการเปลี่ยนแปลงทางการเมืองและสังคมของประเทศไทย 2566</t>
  </si>
  <si>
    <t>โครงการพัฒนาองค์กรสู่ความเป็นเลิศตามเส้นทาง Edpex</t>
  </si>
  <si>
    <t>โครงการจัดพิมพ์เอกสารเผยแพร่ด้านสิทธิมนุษยชน</t>
  </si>
  <si>
    <t>โครงการประชาสัมพันธ์หลักสูตรบัณฑิตศึกษา ปีการศึกษา 2566</t>
  </si>
  <si>
    <t>โครงการปัจฉิมนิเทศนิสิตบัณฑิตศึกษา วิทยาลัยการเมืองการปกครอง</t>
  </si>
  <si>
    <t>โครงการค่ายเยาวชนอีสาน สู่รากฐานของสังคม ครั้งที่ 3</t>
  </si>
  <si>
    <t>โครงการปฐมนิเทศนิสิตใหม่ระดับปริญญาตรีวิทยาลัยการเมืองการปกครอง ปีการศึกษา 2566</t>
  </si>
  <si>
    <t>โครงการฝึกซ้อมพิธีพระราชทานปริญญาบัตร วิทยาลัยการเมืองการปกครอง ประจำปีการศึกษา 2564 - 2565</t>
  </si>
  <si>
    <t>โครงการสัมมนาแนวทางการเขียนหนังสือ ตำรา และผลงานทางวิชาการ</t>
  </si>
  <si>
    <t>โครงการพัฒนาคุณภาพวารสารการเมืองการปกครองเพื่อเตรียมความพร้อมสู่เกณฑ์มาตรฐานระดับนานาชาติ</t>
  </si>
  <si>
    <t>โครงการพัฒนาระบบสารสนเทศของห้องสมุดเพื่อการสร้างภาพลักษณ์ที่ดี ของห้องสมุด วิทยาลัยการเมืองการปกครอง มหาวิทยาลัยมหาสารคาม</t>
  </si>
  <si>
    <t>เงินเพิ่มพนักงาน ร้อยละ 4</t>
  </si>
  <si>
    <t>โครงการห้องเรียนสิทธิมนุษยชน (social lab)</t>
  </si>
  <si>
    <t>โครงการแลกเปลี่ยนความร่วมมือภายใต้ข้อตกลงทางวิชาการและการแลกเปลี่ยนวัฒนธรรม (Inbound Visiting)</t>
  </si>
  <si>
    <t>โครงการ เตรียมความพร้อมสำหรับนิสิตระดับปริญญาตรี ชั้นปีที่ 1 วิทยาลัยการเมืองการปกครอง</t>
  </si>
  <si>
    <t>โครงการ บทเรียนการเคลื่อนไหวของภาคประชาสังคม</t>
  </si>
  <si>
    <t>โครงการกิจกรรมสร้างความพร้อมสำหรับการทำงานในต่างประเทศ (Jobs &amp; work abroad activities)</t>
  </si>
  <si>
    <t>โครงการ COPAG FAIR ครั้งที่ 1 (งานวัด COPAG)</t>
  </si>
  <si>
    <t>โครงการการบริการด้านข้อมูลและการช่วยจัดตั้งองค์กรผู้ใช้น้ำให้กับองค์กรภาคประชาชนตาม พระราชบัญญัติน้ำแห่งชาติ พ.ศ. 2561</t>
  </si>
  <si>
    <t>โครงการ กิจกรรมเสริมความรู้ด้านภาษาอังกฤษสำหรับการสอบ TOEIC</t>
  </si>
  <si>
    <t>โครงการค่ายเครือข่ายผู้นำเยาวพลเมืองอีสาน ครั้งที่ 1</t>
  </si>
  <si>
    <t>โครงการ: หนึ่งคณะหนึ่งศิลปวัฒนธรรม โครงการ “สานทุนวัฒนธรรม นำเศรษฐกิจสร้างสรรค์</t>
  </si>
  <si>
    <t>โครงการฝึกงานนิสิตวิทยาลัยการเมืองการปกครอง ประจำปีการศึกษา 2565 - 2566</t>
  </si>
  <si>
    <t>โครงการสัมมนา เรื่องการอบรมด้านอัคคีภัยเบื้องต้น และแผนอพยพหนีไฟ แก่บุคลากร นิสิตวิทยาลัยการเมืองการปกครอง มหาวิทยาลัยมหาสารคาม ประจำปี 2566</t>
  </si>
  <si>
    <t>เงินสำรองฐานะทางการเงิน</t>
  </si>
  <si>
    <t>โครงการ พัฒนาผลงานวิชาการและนำเสนอบทความวิชาการระดับนานาชาติ</t>
  </si>
  <si>
    <t>โครงการ การพัฒนาทักษะการสื่อสารภาษาต่างชาติและแลกเปลี่ยนเรียนรู้วัฒนธรรม (Other Language Summer Course) (Outbound)</t>
  </si>
  <si>
    <t>ผศ.วชิรวัตติ์+กวินทร์</t>
  </si>
  <si>
    <t>เดือน มิ.ย. 66</t>
  </si>
  <si>
    <t>ศุนย์สิทธิฯ</t>
  </si>
  <si>
    <t>ก.ค. - ส.ค. 66</t>
  </si>
  <si>
    <t>ศุนย์จัดการฯ</t>
  </si>
  <si>
    <t>ต.ค. 65 - ก.ย. 66</t>
  </si>
  <si>
    <t>ศุนย์สภาเยาวพลเมือง</t>
  </si>
  <si>
    <t>มิ.ย.  - ส.ค. 66</t>
  </si>
  <si>
    <t>งานบริการวิชาการ</t>
  </si>
  <si>
    <t>พ.ค. - มิ.ย. 66</t>
  </si>
  <si>
    <t>ศูนย์สิทธิฯ</t>
  </si>
  <si>
    <t>ธ.ค. 65 - ม.ค. 66</t>
  </si>
  <si>
    <t>ศูนย์พัฒนานโยบายฯ</t>
  </si>
  <si>
    <t>มิ.ย. 66</t>
  </si>
  <si>
    <t>ศุนย์ความเป็นเลิศฯ</t>
  </si>
  <si>
    <t>ก.ย. 66</t>
  </si>
  <si>
    <t>ศูนย์วิจัยการเมืองฯ</t>
  </si>
  <si>
    <t>ต.ค. 65 - ม.ค. 66</t>
  </si>
  <si>
    <t>ศูนย์ความเป็นเลิศฯ</t>
  </si>
  <si>
    <t>มี.ค. 66</t>
  </si>
  <si>
    <t>งานวิชาการ</t>
  </si>
  <si>
    <t>ธ.ค. 65 - มิ.ย. 66</t>
  </si>
  <si>
    <t>กลุ่มงานวิชาการ</t>
  </si>
  <si>
    <t>ต.ค. 65 - มิ.ย. 66</t>
  </si>
  <si>
    <t>1 ปีงบประมาณ</t>
  </si>
  <si>
    <t>ต.ค. 65 - ส.ค. 66</t>
  </si>
  <si>
    <t>เกษราภรณ์</t>
  </si>
  <si>
    <t>ม.ค. 66 / พ.ค. 66</t>
  </si>
  <si>
    <t>อ.ธวัชชัย</t>
  </si>
  <si>
    <t>ผศ.เชิงชาญ</t>
  </si>
  <si>
    <t>ต.ค. 65 - เม.ย. 66</t>
  </si>
  <si>
    <t>ผศ.ดร.นิลุบล</t>
  </si>
  <si>
    <t>ส.ค. 66</t>
  </si>
  <si>
    <t>พมลพร</t>
  </si>
  <si>
    <t>ก.พ. 66</t>
  </si>
  <si>
    <t>ธีระวัช</t>
  </si>
  <si>
    <t xml:space="preserve">ม.ค. 66 </t>
  </si>
  <si>
    <t>ต.ค. 65</t>
  </si>
  <si>
    <t>วรินทร</t>
  </si>
  <si>
    <t>ธ.ค. 65 - พ.ค. 66</t>
  </si>
  <si>
    <t>อ.หนึ่งนยา</t>
  </si>
  <si>
    <t>เม.ย. 66</t>
  </si>
  <si>
    <t>พ.ย. - ธ.ค. 65</t>
  </si>
  <si>
    <t>กวินทร์</t>
  </si>
  <si>
    <t>พ.ค. 66</t>
  </si>
  <si>
    <t>อุษณี</t>
  </si>
  <si>
    <t>สุธิดารัตน์</t>
  </si>
  <si>
    <t>พ.ย. - ม.ค. 66/
มี.ค. - พ.ค. 66</t>
  </si>
  <si>
    <t>จารุณี</t>
  </si>
  <si>
    <t>ก.ค. 66</t>
  </si>
  <si>
    <t>จีราวรรณ</t>
  </si>
  <si>
    <t>เกียรติคุณ</t>
  </si>
  <si>
    <t>อ.ดร.จีรวัฒน์</t>
  </si>
  <si>
    <t>วิไลวรรณ</t>
  </si>
  <si>
    <t>ธ.ค. 65</t>
  </si>
  <si>
    <t>นงลักษณ์</t>
  </si>
  <si>
    <t>อ.ดร.ประสงค์ชัย</t>
  </si>
  <si>
    <t>มี.ค. - เม.ย. 66</t>
  </si>
  <si>
    <t>ทุกไตรมาส</t>
  </si>
  <si>
    <t>พ.ค. - ก.ค. 66</t>
  </si>
  <si>
    <t>ต.ค. 65 - มี.ค. 66</t>
  </si>
  <si>
    <t>มารุต</t>
  </si>
  <si>
    <t>พ.ย. 65 - เม.ย. 66</t>
  </si>
  <si>
    <t>ศูนย์จัดการฯ</t>
  </si>
  <si>
    <t>ศูนย์สภาเยาวพลเมือง</t>
  </si>
  <si>
    <t>ม.ค./พ.ค./ก.ค. 66</t>
  </si>
  <si>
    <t xml:space="preserve"> COPAG /อ.ทิพสุดา</t>
  </si>
  <si>
    <t>ผศ.เฉลิมเกียรติ/ศูนย์สิทธิ</t>
  </si>
  <si>
    <t>มิ.ย. - ส.ค. 66</t>
  </si>
  <si>
    <t>ผศ.กันตา</t>
  </si>
  <si>
    <t>ต.ค. 65 - พ.ค. 66</t>
  </si>
  <si>
    <t>อ.ดร.โอม</t>
  </si>
  <si>
    <t>ธีรพงษ์</t>
  </si>
  <si>
    <t>กองคลังฯ</t>
  </si>
  <si>
    <t>ม.ค. 66</t>
  </si>
  <si>
    <t>พ.ย. 65</t>
  </si>
  <si>
    <t>ธ.ค. 65/มี.ค.66/
มิ.ย. - ก.ค. 66</t>
  </si>
  <si>
    <t>พ.ย. 65 - ส.ค. 66</t>
  </si>
  <si>
    <t>ต.ค.65/ม.ค.66/ก.พ.66
พ.ค. 66/ก.ค.66</t>
  </si>
  <si>
    <t>ไตรมาสที่ 1-3</t>
  </si>
  <si>
    <t>วิไลวรรณ/วรินทร</t>
  </si>
  <si>
    <t>ม.ค. - ก.พ 66/ส.ค. 66</t>
  </si>
  <si>
    <t>พ.ย. 65 - เม.ย.66/
ก.ค. 66</t>
  </si>
  <si>
    <t>ม.ค. 66/เม.ย.66/
ส.ค. 66</t>
  </si>
  <si>
    <t>/, X</t>
  </si>
  <si>
    <t>X</t>
  </si>
  <si>
    <t>/</t>
  </si>
  <si>
    <t>1. โอนเปลี่ยนแปลง วัสดุการศึกษา 6610906103 เป็น วัสดุงานบ้านงานครัว 6610906104 เป็นเงิน</t>
  </si>
  <si>
    <t>2. โอนเปลี่ยนแปลง วัสดุการศึกษา 6610906103 เป็น วัสดุคอมพิวเตอร์ 6610906105 เป็นเงิน</t>
  </si>
  <si>
    <t>3. โอนเปลี่ยนแปลง วัสดุการศึกษา 6610906103 เป็น วัสดุสำนักงาน 6610906106 เป็นเงิน</t>
  </si>
  <si>
    <t>อุดหนุนค่าบำรุงกิจกรรมนิสิต(ป.ตรี)</t>
  </si>
  <si>
    <t>อุดหนุนค่าบำรุงกีฬานิสิต(ป.ตรี)</t>
  </si>
  <si>
    <t>/,X</t>
  </si>
  <si>
    <t>สรุปงบประมาณเงินรายได้ ปีงบประมาณ 2566 คงเหลือ ณ วันที่ 31 มีนาคม 2566</t>
  </si>
  <si>
    <t>สรุปงบประมาณเงินแผ่นดิน ปีงบประมาณ 2566 คงเหลือ ณ วันที่ 31 มีนาคม 2566</t>
  </si>
  <si>
    <t>สรุป งบประมาณเงินแผ่นดิน งบประมาณเงินรายได้  ปีงบประมาณ 2566 คงเหลือ ณ วันที่ 31 มีนาคม 2566</t>
  </si>
  <si>
    <t>สำนักงานเลขานุการ (ระดับปริญญาตรี)</t>
  </si>
</sst>
</file>

<file path=xl/styles.xml><?xml version="1.0" encoding="utf-8"?>
<styleSheet xmlns="http://schemas.openxmlformats.org/spreadsheetml/2006/main">
  <numFmts count="3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&quot;ใช่&quot;;&quot;ใช่&quot;;&quot;ไม่ใช่&quot;"/>
    <numFmt numFmtId="196" formatCode="&quot;จริง&quot;;&quot;จริง&quot;;&quot;เท็จ&quot;"/>
    <numFmt numFmtId="197" formatCode="&quot;เปิด&quot;;&quot;เปิด&quot;;&quot;ปิด&quot;"/>
    <numFmt numFmtId="198" formatCode="[$€-2]\ #,##0.00_);[Red]\([$€-2]\ #,##0.00\)"/>
    <numFmt numFmtId="199" formatCode="0.00000000"/>
    <numFmt numFmtId="200" formatCode="0.0000000"/>
    <numFmt numFmtId="201" formatCode="0.000000"/>
    <numFmt numFmtId="202" formatCode="0.00000"/>
    <numFmt numFmtId="203" formatCode="0.0000"/>
    <numFmt numFmtId="204" formatCode="0.000"/>
    <numFmt numFmtId="205" formatCode="#,##0.0"/>
    <numFmt numFmtId="206" formatCode="#,##0.000"/>
    <numFmt numFmtId="207" formatCode="0.0"/>
    <numFmt numFmtId="208" formatCode="0.0000000000"/>
    <numFmt numFmtId="209" formatCode="0.00000000000"/>
    <numFmt numFmtId="210" formatCode="0.000000000"/>
    <numFmt numFmtId="211" formatCode="_(* #,##0.0_);_(* \(#,##0.0\);_(* &quot;-&quot;??_);_(@_)"/>
    <numFmt numFmtId="212" formatCode="_(* #,##0_);_(* \(#,##0\);_(* &quot;-&quot;??_);_(@_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Cordia New"/>
      <family val="2"/>
    </font>
    <font>
      <b/>
      <sz val="16"/>
      <name val="TH SarabunPSK"/>
      <family val="2"/>
    </font>
    <font>
      <sz val="16"/>
      <name val="TH SarabunPSK"/>
      <family val="2"/>
    </font>
    <font>
      <u val="doubleAccounting"/>
      <sz val="16"/>
      <name val="TH SarabunPSK"/>
      <family val="2"/>
    </font>
    <font>
      <u val="singleAccounting"/>
      <sz val="16"/>
      <name val="TH SarabunPSK"/>
      <family val="2"/>
    </font>
    <font>
      <b/>
      <u val="doubleAccounting"/>
      <sz val="16"/>
      <name val="TH SarabunPSK"/>
      <family val="2"/>
    </font>
    <font>
      <b/>
      <u val="single"/>
      <sz val="16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sz val="10"/>
      <color indexed="8"/>
      <name val="Tahoma"/>
      <family val="2"/>
    </font>
    <font>
      <sz val="9"/>
      <color indexed="63"/>
      <name val="Tahoma"/>
      <family val="2"/>
    </font>
    <font>
      <b/>
      <sz val="9"/>
      <color indexed="63"/>
      <name val="Tahoma"/>
      <family val="2"/>
    </font>
    <font>
      <b/>
      <sz val="14"/>
      <color indexed="63"/>
      <name val="Tahoma"/>
      <family val="2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rgb="FF000000"/>
      <name val="TH SarabunPSK"/>
      <family val="2"/>
    </font>
    <font>
      <b/>
      <sz val="14"/>
      <color theme="1"/>
      <name val="TH SarabunPSK"/>
      <family val="2"/>
    </font>
    <font>
      <sz val="14"/>
      <color rgb="FF000000"/>
      <name val="TH SarabunPSK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7FFFD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5" fillId="22" borderId="0" applyNumberFormat="0" applyBorder="0" applyAlignment="0" applyProtection="0"/>
    <xf numFmtId="0" fontId="2" fillId="0" borderId="0">
      <alignment/>
      <protection/>
    </xf>
    <xf numFmtId="0" fontId="46" fillId="23" borderId="1" applyNumberFormat="0" applyAlignment="0" applyProtection="0"/>
    <xf numFmtId="0" fontId="47" fillId="24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25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50" fillId="20" borderId="5" applyNumberFormat="0" applyAlignment="0" applyProtection="0"/>
    <xf numFmtId="0" fontId="0" fillId="32" borderId="6" applyNumberFormat="0" applyFon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37">
    <xf numFmtId="0" fontId="0" fillId="0" borderId="0" xfId="0" applyFont="1" applyAlignment="1">
      <alignment/>
    </xf>
    <xf numFmtId="0" fontId="3" fillId="0" borderId="0" xfId="44" applyFont="1" applyAlignment="1">
      <alignment horizontal="center" vertical="center"/>
      <protection/>
    </xf>
    <xf numFmtId="0" fontId="3" fillId="0" borderId="0" xfId="44" applyFont="1" applyFill="1" applyAlignment="1">
      <alignment horizontal="center" vertical="center"/>
      <protection/>
    </xf>
    <xf numFmtId="0" fontId="3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54" fillId="0" borderId="0" xfId="0" applyFont="1" applyAlignment="1">
      <alignment/>
    </xf>
    <xf numFmtId="0" fontId="55" fillId="34" borderId="10" xfId="0" applyFont="1" applyFill="1" applyBorder="1" applyAlignment="1">
      <alignment horizontal="center"/>
    </xf>
    <xf numFmtId="43" fontId="55" fillId="34" borderId="10" xfId="38" applyNumberFormat="1" applyFont="1" applyFill="1" applyBorder="1" applyAlignment="1">
      <alignment horizontal="center"/>
    </xf>
    <xf numFmtId="0" fontId="55" fillId="0" borderId="0" xfId="0" applyFont="1" applyAlignment="1">
      <alignment/>
    </xf>
    <xf numFmtId="0" fontId="3" fillId="0" borderId="10" xfId="0" applyFont="1" applyBorder="1" applyAlignment="1">
      <alignment/>
    </xf>
    <xf numFmtId="43" fontId="3" fillId="0" borderId="10" xfId="38" applyNumberFormat="1" applyFont="1" applyBorder="1" applyAlignment="1">
      <alignment/>
    </xf>
    <xf numFmtId="0" fontId="3" fillId="0" borderId="0" xfId="0" applyFont="1" applyAlignment="1">
      <alignment/>
    </xf>
    <xf numFmtId="0" fontId="55" fillId="35" borderId="10" xfId="0" applyFont="1" applyFill="1" applyBorder="1" applyAlignment="1">
      <alignment horizontal="center"/>
    </xf>
    <xf numFmtId="43" fontId="55" fillId="35" borderId="10" xfId="38" applyNumberFormat="1" applyFont="1" applyFill="1" applyBorder="1" applyAlignment="1">
      <alignment/>
    </xf>
    <xf numFmtId="43" fontId="55" fillId="35" borderId="10" xfId="38" applyNumberFormat="1" applyFont="1" applyFill="1" applyBorder="1" applyAlignment="1">
      <alignment horizontal="center" vertical="center"/>
    </xf>
    <xf numFmtId="43" fontId="55" fillId="35" borderId="10" xfId="38" applyNumberFormat="1" applyFont="1" applyFill="1" applyBorder="1" applyAlignment="1">
      <alignment horizontal="right"/>
    </xf>
    <xf numFmtId="0" fontId="3" fillId="0" borderId="0" xfId="0" applyFont="1" applyAlignment="1">
      <alignment horizontal="center" vertical="center" wrapText="1"/>
    </xf>
    <xf numFmtId="4" fontId="4" fillId="0" borderId="0" xfId="0" applyNumberFormat="1" applyFont="1" applyAlignment="1">
      <alignment horizontal="right" vertical="center" wrapText="1"/>
    </xf>
    <xf numFmtId="194" fontId="3" fillId="33" borderId="10" xfId="38" applyFont="1" applyFill="1" applyBorder="1" applyAlignment="1">
      <alignment horizontal="center" vertical="center" wrapText="1"/>
    </xf>
    <xf numFmtId="194" fontId="3" fillId="33" borderId="10" xfId="38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4" fontId="4" fillId="0" borderId="0" xfId="0" applyNumberFormat="1" applyFont="1" applyFill="1" applyAlignment="1">
      <alignment horizontal="right" vertical="center" wrapText="1"/>
    </xf>
    <xf numFmtId="0" fontId="3" fillId="4" borderId="0" xfId="0" applyFont="1" applyFill="1" applyAlignment="1">
      <alignment horizontal="center"/>
    </xf>
    <xf numFmtId="194" fontId="4" fillId="0" borderId="10" xfId="38" applyFont="1" applyFill="1" applyBorder="1" applyAlignment="1">
      <alignment horizontal="right" vertical="center" wrapText="1"/>
    </xf>
    <xf numFmtId="194" fontId="4" fillId="0" borderId="10" xfId="38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94" fontId="3" fillId="33" borderId="10" xfId="38" applyFont="1" applyFill="1" applyBorder="1" applyAlignment="1">
      <alignment vertical="center"/>
    </xf>
    <xf numFmtId="194" fontId="4" fillId="0" borderId="0" xfId="38" applyFont="1" applyAlignment="1">
      <alignment horizontal="right" vertical="center"/>
    </xf>
    <xf numFmtId="0" fontId="4" fillId="33" borderId="0" xfId="0" applyFont="1" applyFill="1" applyAlignment="1">
      <alignment horizontal="center" vertical="center"/>
    </xf>
    <xf numFmtId="4" fontId="3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4" fontId="3" fillId="0" borderId="0" xfId="0" applyNumberFormat="1" applyFont="1" applyFill="1" applyAlignment="1">
      <alignment horizontal="right" vertical="center" wrapText="1"/>
    </xf>
    <xf numFmtId="194" fontId="3" fillId="33" borderId="10" xfId="38" applyFont="1" applyFill="1" applyBorder="1" applyAlignment="1">
      <alignment horizontal="right" vertical="center" wrapText="1"/>
    </xf>
    <xf numFmtId="194" fontId="3" fillId="10" borderId="10" xfId="38" applyFont="1" applyFill="1" applyBorder="1" applyAlignment="1">
      <alignment horizontal="right" vertical="center" wrapText="1"/>
    </xf>
    <xf numFmtId="194" fontId="3" fillId="33" borderId="10" xfId="38" applyFont="1" applyFill="1" applyBorder="1" applyAlignment="1">
      <alignment horizontal="right" vertical="center"/>
    </xf>
    <xf numFmtId="194" fontId="3" fillId="10" borderId="10" xfId="38" applyFont="1" applyFill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94" fontId="4" fillId="0" borderId="0" xfId="38" applyFont="1" applyAlignment="1">
      <alignment horizontal="center" vertical="center"/>
    </xf>
    <xf numFmtId="0" fontId="4" fillId="0" borderId="0" xfId="44" applyFont="1" applyFill="1" applyAlignment="1">
      <alignment/>
      <protection/>
    </xf>
    <xf numFmtId="0" fontId="3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horizontal="center"/>
    </xf>
    <xf numFmtId="0" fontId="8" fillId="0" borderId="0" xfId="0" applyFont="1" applyFill="1" applyAlignment="1">
      <alignment horizontal="left" vertical="center"/>
    </xf>
    <xf numFmtId="194" fontId="4" fillId="0" borderId="0" xfId="38" applyFont="1" applyFill="1" applyAlignment="1">
      <alignment horizontal="right" vertical="center"/>
    </xf>
    <xf numFmtId="194" fontId="4" fillId="0" borderId="0" xfId="38" applyFont="1" applyFill="1" applyAlignment="1">
      <alignment horizontal="center" vertical="center"/>
    </xf>
    <xf numFmtId="194" fontId="4" fillId="0" borderId="0" xfId="38" applyFont="1" applyFill="1" applyBorder="1" applyAlignment="1">
      <alignment horizontal="right" vertical="center"/>
    </xf>
    <xf numFmtId="194" fontId="4" fillId="0" borderId="0" xfId="38" applyFont="1" applyFill="1" applyAlignment="1">
      <alignment/>
    </xf>
    <xf numFmtId="194" fontId="6" fillId="0" borderId="0" xfId="38" applyFont="1" applyFill="1" applyBorder="1" applyAlignment="1">
      <alignment/>
    </xf>
    <xf numFmtId="194" fontId="5" fillId="0" borderId="0" xfId="0" applyNumberFormat="1" applyFont="1" applyFill="1" applyAlignment="1">
      <alignment/>
    </xf>
    <xf numFmtId="4" fontId="56" fillId="0" borderId="10" xfId="0" applyNumberFormat="1" applyFont="1" applyBorder="1" applyAlignment="1">
      <alignment horizontal="right" vertical="center" wrapText="1"/>
    </xf>
    <xf numFmtId="0" fontId="56" fillId="0" borderId="10" xfId="0" applyFont="1" applyBorder="1" applyAlignment="1">
      <alignment vertical="center" wrapText="1"/>
    </xf>
    <xf numFmtId="0" fontId="56" fillId="0" borderId="10" xfId="0" applyFont="1" applyBorder="1" applyAlignment="1">
      <alignment horizontal="center" vertical="center" wrapText="1"/>
    </xf>
    <xf numFmtId="194" fontId="3" fillId="10" borderId="10" xfId="38" applyFont="1" applyFill="1" applyBorder="1" applyAlignment="1">
      <alignment horizontal="center" vertical="center" wrapText="1"/>
    </xf>
    <xf numFmtId="194" fontId="4" fillId="0" borderId="0" xfId="38" applyFont="1" applyAlignment="1">
      <alignment/>
    </xf>
    <xf numFmtId="194" fontId="7" fillId="0" borderId="0" xfId="38" applyFont="1" applyAlignment="1">
      <alignment/>
    </xf>
    <xf numFmtId="0" fontId="3" fillId="10" borderId="1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10" borderId="10" xfId="0" applyFont="1" applyFill="1" applyBorder="1" applyAlignment="1">
      <alignment horizontal="center"/>
    </xf>
    <xf numFmtId="0" fontId="3" fillId="6" borderId="10" xfId="0" applyFont="1" applyFill="1" applyBorder="1" applyAlignment="1">
      <alignment horizontal="center" vertical="center" wrapText="1"/>
    </xf>
    <xf numFmtId="0" fontId="4" fillId="1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17" fontId="4" fillId="0" borderId="1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4" fontId="56" fillId="0" borderId="0" xfId="0" applyNumberFormat="1" applyFont="1" applyAlignment="1">
      <alignment horizontal="right" vertical="center" wrapText="1"/>
    </xf>
    <xf numFmtId="0" fontId="56" fillId="0" borderId="0" xfId="0" applyFont="1" applyAlignment="1">
      <alignment vertical="center" wrapText="1"/>
    </xf>
    <xf numFmtId="194" fontId="4" fillId="2" borderId="0" xfId="38" applyFont="1" applyFill="1" applyAlignment="1">
      <alignment horizontal="center" vertical="center"/>
    </xf>
    <xf numFmtId="194" fontId="4" fillId="0" borderId="11" xfId="38" applyFont="1" applyBorder="1" applyAlignment="1">
      <alignment horizontal="right" vertical="center"/>
    </xf>
    <xf numFmtId="194" fontId="3" fillId="2" borderId="12" xfId="38" applyFont="1" applyFill="1" applyBorder="1" applyAlignment="1">
      <alignment horizontal="right" vertical="center"/>
    </xf>
    <xf numFmtId="194" fontId="4" fillId="0" borderId="0" xfId="38" applyFont="1" applyBorder="1" applyAlignment="1">
      <alignment horizontal="right" vertical="center"/>
    </xf>
    <xf numFmtId="0" fontId="3" fillId="10" borderId="10" xfId="0" applyFont="1" applyFill="1" applyBorder="1" applyAlignment="1">
      <alignment horizontal="center" vertical="center" wrapText="1"/>
    </xf>
    <xf numFmtId="194" fontId="4" fillId="0" borderId="10" xfId="38" applyFont="1" applyFill="1" applyBorder="1" applyAlignment="1">
      <alignment horizontal="right" vertical="top" wrapText="1"/>
    </xf>
    <xf numFmtId="194" fontId="3" fillId="6" borderId="10" xfId="38" applyFont="1" applyFill="1" applyBorder="1" applyAlignment="1">
      <alignment horizontal="right"/>
    </xf>
    <xf numFmtId="194" fontId="3" fillId="10" borderId="10" xfId="38" applyFont="1" applyFill="1" applyBorder="1" applyAlignment="1">
      <alignment horizontal="right" vertical="top" wrapText="1"/>
    </xf>
    <xf numFmtId="194" fontId="3" fillId="10" borderId="10" xfId="38" applyFont="1" applyFill="1" applyBorder="1" applyAlignment="1">
      <alignment horizontal="right"/>
    </xf>
    <xf numFmtId="194" fontId="56" fillId="0" borderId="10" xfId="38" applyFont="1" applyBorder="1" applyAlignment="1">
      <alignment horizontal="right" vertical="center" wrapText="1"/>
    </xf>
    <xf numFmtId="194" fontId="4" fillId="0" borderId="10" xfId="38" applyFont="1" applyFill="1" applyBorder="1" applyAlignment="1">
      <alignment horizontal="right"/>
    </xf>
    <xf numFmtId="194" fontId="3" fillId="6" borderId="10" xfId="38" applyFont="1" applyFill="1" applyBorder="1" applyAlignment="1">
      <alignment horizontal="right" vertical="top" wrapText="1"/>
    </xf>
    <xf numFmtId="0" fontId="54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vertical="center" wrapText="1"/>
    </xf>
    <xf numFmtId="194" fontId="54" fillId="0" borderId="10" xfId="38" applyFont="1" applyBorder="1" applyAlignment="1">
      <alignment horizontal="right" vertical="center" wrapText="1"/>
    </xf>
    <xf numFmtId="194" fontId="54" fillId="0" borderId="10" xfId="38" applyFont="1" applyFill="1" applyBorder="1" applyAlignment="1">
      <alignment horizontal="right" vertical="center" wrapText="1"/>
    </xf>
    <xf numFmtId="194" fontId="54" fillId="0" borderId="10" xfId="38" applyFont="1" applyFill="1" applyBorder="1" applyAlignment="1">
      <alignment horizontal="right" vertical="center"/>
    </xf>
    <xf numFmtId="194" fontId="55" fillId="10" borderId="10" xfId="38" applyFont="1" applyFill="1" applyBorder="1" applyAlignment="1">
      <alignment horizontal="right" vertical="center" wrapText="1"/>
    </xf>
    <xf numFmtId="194" fontId="55" fillId="10" borderId="10" xfId="38" applyFont="1" applyFill="1" applyBorder="1" applyAlignment="1">
      <alignment horizontal="right" vertical="center"/>
    </xf>
    <xf numFmtId="194" fontId="54" fillId="0" borderId="10" xfId="38" applyFont="1" applyBorder="1" applyAlignment="1">
      <alignment horizontal="right" vertical="center"/>
    </xf>
    <xf numFmtId="4" fontId="56" fillId="0" borderId="0" xfId="0" applyNumberFormat="1" applyFont="1" applyAlignment="1">
      <alignment vertical="center" wrapText="1"/>
    </xf>
    <xf numFmtId="0" fontId="3" fillId="6" borderId="10" xfId="0" applyFont="1" applyFill="1" applyBorder="1" applyAlignment="1">
      <alignment horizontal="center"/>
    </xf>
    <xf numFmtId="194" fontId="3" fillId="33" borderId="10" xfId="38" applyFont="1" applyFill="1" applyBorder="1" applyAlignment="1">
      <alignment vertical="center" wrapText="1"/>
    </xf>
    <xf numFmtId="194" fontId="4" fillId="0" borderId="10" xfId="38" applyFont="1" applyBorder="1" applyAlignment="1">
      <alignment horizontal="center" vertical="center" wrapText="1"/>
    </xf>
    <xf numFmtId="194" fontId="3" fillId="10" borderId="10" xfId="38" applyFont="1" applyFill="1" applyBorder="1" applyAlignment="1">
      <alignment horizontal="center" vertical="center"/>
    </xf>
    <xf numFmtId="194" fontId="4" fillId="0" borderId="10" xfId="38" applyFont="1" applyFill="1" applyBorder="1" applyAlignment="1">
      <alignment horizontal="center" vertical="center"/>
    </xf>
    <xf numFmtId="194" fontId="54" fillId="0" borderId="10" xfId="38" applyFont="1" applyFill="1" applyBorder="1" applyAlignment="1">
      <alignment horizontal="center" vertical="center"/>
    </xf>
    <xf numFmtId="194" fontId="54" fillId="0" borderId="10" xfId="38" applyFont="1" applyBorder="1" applyAlignment="1">
      <alignment horizontal="center" vertical="center" wrapText="1"/>
    </xf>
    <xf numFmtId="194" fontId="55" fillId="10" borderId="10" xfId="38" applyFont="1" applyFill="1" applyBorder="1" applyAlignment="1">
      <alignment horizontal="center" vertical="center"/>
    </xf>
    <xf numFmtId="194" fontId="54" fillId="0" borderId="10" xfId="38" applyFont="1" applyFill="1" applyBorder="1" applyAlignment="1">
      <alignment horizontal="center" vertical="center" wrapText="1"/>
    </xf>
    <xf numFmtId="194" fontId="54" fillId="0" borderId="10" xfId="38" applyFont="1" applyBorder="1" applyAlignment="1">
      <alignment horizontal="center" vertical="center"/>
    </xf>
    <xf numFmtId="194" fontId="4" fillId="0" borderId="0" xfId="38" applyFont="1" applyAlignment="1">
      <alignment horizontal="center"/>
    </xf>
    <xf numFmtId="0" fontId="3" fillId="0" borderId="0" xfId="44" applyFont="1" applyAlignment="1">
      <alignment horizontal="center" vertical="center"/>
      <protection/>
    </xf>
    <xf numFmtId="0" fontId="3" fillId="0" borderId="11" xfId="44" applyFont="1" applyBorder="1" applyAlignment="1">
      <alignment horizontal="center" vertical="center"/>
      <protection/>
    </xf>
    <xf numFmtId="0" fontId="3" fillId="33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3" fillId="10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3" fillId="36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55" fillId="36" borderId="10" xfId="0" applyFont="1" applyFill="1" applyBorder="1" applyAlignment="1">
      <alignment horizontal="center" vertical="center" wrapText="1"/>
    </xf>
    <xf numFmtId="0" fontId="55" fillId="10" borderId="10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/>
    </xf>
    <xf numFmtId="0" fontId="3" fillId="10" borderId="10" xfId="0" applyFont="1" applyFill="1" applyBorder="1" applyAlignment="1">
      <alignment horizontal="left" vertical="top" wrapText="1"/>
    </xf>
    <xf numFmtId="0" fontId="3" fillId="6" borderId="10" xfId="0" applyFont="1" applyFill="1" applyBorder="1" applyAlignment="1">
      <alignment horizontal="center" vertical="top" wrapText="1"/>
    </xf>
    <xf numFmtId="0" fontId="3" fillId="0" borderId="0" xfId="44" applyFont="1" applyFill="1" applyAlignment="1">
      <alignment horizontal="center"/>
      <protection/>
    </xf>
    <xf numFmtId="0" fontId="3" fillId="0" borderId="11" xfId="44" applyFont="1" applyFill="1" applyBorder="1" applyAlignment="1">
      <alignment horizontal="center"/>
      <protection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57" fillId="0" borderId="0" xfId="0" applyFont="1" applyAlignment="1">
      <alignment horizontal="center"/>
    </xf>
    <xf numFmtId="49" fontId="3" fillId="0" borderId="11" xfId="44" applyNumberFormat="1" applyFont="1" applyBorder="1" applyAlignment="1">
      <alignment horizontal="center"/>
      <protection/>
    </xf>
    <xf numFmtId="0" fontId="58" fillId="0" borderId="0" xfId="0" applyFont="1" applyAlignment="1">
      <alignment vertical="center" wrapText="1"/>
    </xf>
    <xf numFmtId="4" fontId="58" fillId="0" borderId="0" xfId="0" applyNumberFormat="1" applyFont="1" applyAlignment="1">
      <alignment horizontal="right" vertical="center" wrapText="1"/>
    </xf>
    <xf numFmtId="0" fontId="58" fillId="0" borderId="0" xfId="0" applyFont="1" applyAlignment="1">
      <alignment horizontal="right" vertical="center" wrapText="1"/>
    </xf>
    <xf numFmtId="4" fontId="58" fillId="37" borderId="0" xfId="0" applyNumberFormat="1" applyFont="1" applyFill="1" applyAlignment="1">
      <alignment horizontal="right" vertical="center" wrapText="1"/>
    </xf>
    <xf numFmtId="4" fontId="56" fillId="0" borderId="10" xfId="0" applyNumberFormat="1" applyFont="1" applyBorder="1" applyAlignment="1">
      <alignment/>
    </xf>
    <xf numFmtId="0" fontId="58" fillId="37" borderId="0" xfId="0" applyFont="1" applyFill="1" applyAlignment="1">
      <alignment horizontal="right" vertical="center" wrapText="1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กติ_สรุปเงิน 31 มี.ค. 51.xls (พี่เจี๊ยบ)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เปรียบเทียบการเบิกจ่ายเงินงบประมาณแผ่นดินและเงินรายได้ ปีงบประมาณ 2566</a:t>
            </a:r>
          </a:p>
        </c:rich>
      </c:tx>
      <c:layout>
        <c:manualLayout>
          <c:xMode val="factor"/>
          <c:yMode val="factor"/>
          <c:x val="-0.00325"/>
          <c:y val="-0.032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3"/>
          <c:y val="0.042"/>
          <c:w val="0.921"/>
          <c:h val="0.83675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สรุป!$A$4</c:f>
              <c:strCache>
                <c:ptCount val="1"/>
                <c:pt idx="0">
                  <c:v>งบประมาณเงินแผ่นดิน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สรุป!$B$3:$F$3</c:f>
              <c:strCache/>
            </c:strRef>
          </c:cat>
          <c:val>
            <c:numRef>
              <c:f>สรุป!$B$4:$F$4</c:f>
              <c:numCache/>
            </c:numRef>
          </c:val>
          <c:shape val="box"/>
        </c:ser>
        <c:ser>
          <c:idx val="1"/>
          <c:order val="1"/>
          <c:tx>
            <c:strRef>
              <c:f>สรุป!$A$5</c:f>
              <c:strCache>
                <c:ptCount val="1"/>
                <c:pt idx="0">
                  <c:v>งบประมาณเงินรายได้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สรุป!$B$3:$F$3</c:f>
              <c:strCache/>
            </c:strRef>
          </c:cat>
          <c:val>
            <c:numRef>
              <c:f>สรุป!$B$5:$F$5</c:f>
              <c:numCache/>
            </c:numRef>
          </c:val>
          <c:shape val="box"/>
        </c:ser>
        <c:overlap val="100"/>
        <c:gapWidth val="219"/>
        <c:shape val="box"/>
        <c:axId val="49582524"/>
        <c:axId val="43589533"/>
      </c:bar3DChart>
      <c:catAx>
        <c:axId val="4958252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3589533"/>
        <c:crosses val="autoZero"/>
        <c:auto val="1"/>
        <c:lblOffset val="100"/>
        <c:tickLblSkip val="1"/>
        <c:noMultiLvlLbl val="0"/>
      </c:catAx>
      <c:valAx>
        <c:axId val="4358953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rgbClr val="333333"/>
                </a:solidFill>
              </a:defRPr>
            </a:pPr>
          </a:p>
        </c:txPr>
        <c:crossAx val="4958252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725"/>
          <c:y val="0.909"/>
          <c:w val="0.30475"/>
          <c:h val="0.09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7</xdr:row>
      <xdr:rowOff>28575</xdr:rowOff>
    </xdr:from>
    <xdr:to>
      <xdr:col>6</xdr:col>
      <xdr:colOff>9525</xdr:colOff>
      <xdr:row>19</xdr:row>
      <xdr:rowOff>152400</xdr:rowOff>
    </xdr:to>
    <xdr:graphicFrame>
      <xdr:nvGraphicFramePr>
        <xdr:cNvPr id="1" name="แผนภูมิ 5"/>
        <xdr:cNvGraphicFramePr/>
      </xdr:nvGraphicFramePr>
      <xdr:xfrm>
        <a:off x="238125" y="2047875"/>
        <a:ext cx="7924800" cy="240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49"/>
  <sheetViews>
    <sheetView zoomScale="87" zoomScaleNormal="87" zoomScalePageLayoutView="0" workbookViewId="0" topLeftCell="A1">
      <pane ySplit="4" topLeftCell="A127" activePane="bottomLeft" state="frozen"/>
      <selection pane="topLeft" activeCell="A1" sqref="A1"/>
      <selection pane="bottomLeft" activeCell="A1" sqref="A1:J136"/>
    </sheetView>
  </sheetViews>
  <sheetFormatPr defaultColWidth="9.140625" defaultRowHeight="15"/>
  <cols>
    <col min="1" max="1" width="14.00390625" style="29" customWidth="1"/>
    <col min="2" max="2" width="67.421875" style="29" customWidth="1"/>
    <col min="3" max="3" width="16.421875" style="32" customWidth="1"/>
    <col min="4" max="4" width="14.57421875" style="32" customWidth="1"/>
    <col min="5" max="5" width="11.28125" style="32" customWidth="1"/>
    <col min="6" max="6" width="15.28125" style="32" customWidth="1"/>
    <col min="7" max="7" width="10.421875" style="32" customWidth="1"/>
    <col min="8" max="8" width="18.421875" style="53" customWidth="1"/>
    <col min="9" max="9" width="17.28125" style="53" customWidth="1"/>
    <col min="10" max="10" width="19.421875" style="53" customWidth="1"/>
    <col min="11" max="11" width="22.28125" style="28" customWidth="1"/>
    <col min="12" max="31" width="9.140625" style="28" customWidth="1"/>
    <col min="32" max="16384" width="9.140625" style="29" customWidth="1"/>
  </cols>
  <sheetData>
    <row r="1" spans="1:31" s="1" customFormat="1" ht="24">
      <c r="A1" s="107" t="s">
        <v>249</v>
      </c>
      <c r="B1" s="107"/>
      <c r="C1" s="107"/>
      <c r="D1" s="107"/>
      <c r="E1" s="107"/>
      <c r="F1" s="107"/>
      <c r="G1" s="107"/>
      <c r="H1" s="107"/>
      <c r="I1" s="107"/>
      <c r="J1" s="107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s="1" customFormat="1" ht="24">
      <c r="A2" s="108" t="s">
        <v>29</v>
      </c>
      <c r="B2" s="108"/>
      <c r="C2" s="108"/>
      <c r="D2" s="108"/>
      <c r="E2" s="108"/>
      <c r="F2" s="108"/>
      <c r="G2" s="108"/>
      <c r="H2" s="108"/>
      <c r="I2" s="108"/>
      <c r="J2" s="108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s="21" customFormat="1" ht="24">
      <c r="A3" s="3" t="s">
        <v>0</v>
      </c>
      <c r="B3" s="3" t="s">
        <v>1</v>
      </c>
      <c r="C3" s="18" t="s">
        <v>27</v>
      </c>
      <c r="D3" s="18" t="s">
        <v>26</v>
      </c>
      <c r="E3" s="18" t="s">
        <v>28</v>
      </c>
      <c r="F3" s="18" t="s">
        <v>3</v>
      </c>
      <c r="G3" s="19" t="s">
        <v>28</v>
      </c>
      <c r="H3" s="18" t="s">
        <v>65</v>
      </c>
      <c r="I3" s="18" t="s">
        <v>67</v>
      </c>
      <c r="J3" s="18" t="s">
        <v>66</v>
      </c>
      <c r="K3" s="16"/>
      <c r="L3" s="16"/>
      <c r="M3" s="16"/>
      <c r="N3" s="16"/>
      <c r="O3" s="16"/>
      <c r="P3" s="16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</row>
    <row r="4" spans="1:31" s="21" customFormat="1" ht="24">
      <c r="A4" s="113" t="s">
        <v>4</v>
      </c>
      <c r="B4" s="113"/>
      <c r="C4" s="18">
        <f>C134</f>
        <v>39935088</v>
      </c>
      <c r="D4" s="18">
        <f>D134</f>
        <v>10385877.11</v>
      </c>
      <c r="E4" s="38">
        <f>E134</f>
        <v>26.006896767073606</v>
      </c>
      <c r="F4" s="18">
        <f>F134</f>
        <v>29549210.89</v>
      </c>
      <c r="G4" s="38">
        <f>G134</f>
        <v>73.99310323292639</v>
      </c>
      <c r="H4" s="97"/>
      <c r="I4" s="18" t="s">
        <v>68</v>
      </c>
      <c r="J4" s="18"/>
      <c r="K4" s="35"/>
      <c r="L4" s="34"/>
      <c r="M4" s="36"/>
      <c r="N4" s="37"/>
      <c r="O4" s="34"/>
      <c r="P4" s="34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</row>
    <row r="5" spans="1:16" s="25" customFormat="1" ht="24">
      <c r="A5" s="112" t="s">
        <v>37</v>
      </c>
      <c r="B5" s="112"/>
      <c r="C5" s="61">
        <f>SUM(C6:C11)</f>
        <v>1169800</v>
      </c>
      <c r="D5" s="61">
        <f>SUM(D6:D11)</f>
        <v>569080</v>
      </c>
      <c r="E5" s="39">
        <f>D5/C5*100</f>
        <v>48.64763207385878</v>
      </c>
      <c r="F5" s="61">
        <f>SUM(F6:F11)</f>
        <v>600720</v>
      </c>
      <c r="G5" s="41">
        <f aca="true" t="shared" si="0" ref="G5:G13">F5/C5*100</f>
        <v>51.35236792614122</v>
      </c>
      <c r="H5" s="61"/>
      <c r="I5" s="61"/>
      <c r="J5" s="61"/>
      <c r="K5" s="35"/>
      <c r="L5" s="34"/>
      <c r="M5" s="36"/>
      <c r="N5" s="37"/>
      <c r="O5" s="34"/>
      <c r="P5" s="34"/>
    </row>
    <row r="6" spans="1:16" ht="24">
      <c r="A6" s="60">
        <v>6620906101</v>
      </c>
      <c r="B6" s="59" t="s">
        <v>75</v>
      </c>
      <c r="C6" s="84">
        <v>189600</v>
      </c>
      <c r="D6" s="26">
        <f aca="true" t="shared" si="1" ref="D6:D13">C6-F6</f>
        <v>79000</v>
      </c>
      <c r="E6" s="26">
        <f aca="true" t="shared" si="2" ref="E6:E38">D6/C6*100</f>
        <v>41.66666666666667</v>
      </c>
      <c r="F6" s="84">
        <v>110600</v>
      </c>
      <c r="G6" s="27">
        <f t="shared" si="0"/>
        <v>58.333333333333336</v>
      </c>
      <c r="H6" s="98" t="s">
        <v>71</v>
      </c>
      <c r="I6" s="98" t="s">
        <v>240</v>
      </c>
      <c r="J6" s="98" t="s">
        <v>228</v>
      </c>
      <c r="K6" s="22"/>
      <c r="L6" s="17"/>
      <c r="M6" s="23"/>
      <c r="N6" s="24"/>
      <c r="O6" s="17"/>
      <c r="P6" s="17"/>
    </row>
    <row r="7" spans="1:16" ht="24">
      <c r="A7" s="60">
        <v>6620906102</v>
      </c>
      <c r="B7" s="59" t="s">
        <v>76</v>
      </c>
      <c r="C7" s="84">
        <v>91100</v>
      </c>
      <c r="D7" s="26">
        <f t="shared" si="1"/>
        <v>45540</v>
      </c>
      <c r="E7" s="26">
        <f t="shared" si="2"/>
        <v>49.98902305159166</v>
      </c>
      <c r="F7" s="84">
        <v>45560</v>
      </c>
      <c r="G7" s="27">
        <f t="shared" si="0"/>
        <v>50.01097694840835</v>
      </c>
      <c r="H7" s="98" t="s">
        <v>71</v>
      </c>
      <c r="I7" s="98" t="s">
        <v>240</v>
      </c>
      <c r="J7" s="98" t="s">
        <v>228</v>
      </c>
      <c r="K7" s="22"/>
      <c r="L7" s="17"/>
      <c r="M7" s="23"/>
      <c r="N7" s="24"/>
      <c r="O7" s="17"/>
      <c r="P7" s="17"/>
    </row>
    <row r="8" spans="1:16" ht="24">
      <c r="A8" s="60">
        <v>6620906107</v>
      </c>
      <c r="B8" s="59" t="s">
        <v>77</v>
      </c>
      <c r="C8" s="84">
        <v>319200</v>
      </c>
      <c r="D8" s="26">
        <f t="shared" si="1"/>
        <v>159600</v>
      </c>
      <c r="E8" s="26">
        <f t="shared" si="2"/>
        <v>50</v>
      </c>
      <c r="F8" s="84">
        <v>159600</v>
      </c>
      <c r="G8" s="27">
        <f t="shared" si="0"/>
        <v>50</v>
      </c>
      <c r="H8" s="98" t="s">
        <v>71</v>
      </c>
      <c r="I8" s="98" t="s">
        <v>240</v>
      </c>
      <c r="J8" s="98" t="s">
        <v>228</v>
      </c>
      <c r="K8" s="22"/>
      <c r="L8" s="17"/>
      <c r="M8" s="23"/>
      <c r="N8" s="24"/>
      <c r="O8" s="17"/>
      <c r="P8" s="17"/>
    </row>
    <row r="9" spans="1:16" ht="24">
      <c r="A9" s="60">
        <v>6620906108</v>
      </c>
      <c r="B9" s="59" t="s">
        <v>78</v>
      </c>
      <c r="C9" s="84">
        <v>159600</v>
      </c>
      <c r="D9" s="26">
        <f t="shared" si="1"/>
        <v>79800</v>
      </c>
      <c r="E9" s="26">
        <f t="shared" si="2"/>
        <v>50</v>
      </c>
      <c r="F9" s="84">
        <v>79800</v>
      </c>
      <c r="G9" s="27">
        <f t="shared" si="0"/>
        <v>50</v>
      </c>
      <c r="H9" s="98" t="s">
        <v>71</v>
      </c>
      <c r="I9" s="98" t="s">
        <v>240</v>
      </c>
      <c r="J9" s="98" t="s">
        <v>228</v>
      </c>
      <c r="K9" s="22"/>
      <c r="L9" s="17"/>
      <c r="M9" s="23"/>
      <c r="N9" s="24"/>
      <c r="O9" s="17"/>
      <c r="P9" s="17"/>
    </row>
    <row r="10" spans="1:16" ht="24">
      <c r="A10" s="60">
        <v>6620906109</v>
      </c>
      <c r="B10" s="59" t="s">
        <v>79</v>
      </c>
      <c r="C10" s="84">
        <v>319200</v>
      </c>
      <c r="D10" s="26">
        <f t="shared" si="1"/>
        <v>159600</v>
      </c>
      <c r="E10" s="26">
        <f t="shared" si="2"/>
        <v>50</v>
      </c>
      <c r="F10" s="84">
        <v>159600</v>
      </c>
      <c r="G10" s="27">
        <f t="shared" si="0"/>
        <v>50</v>
      </c>
      <c r="H10" s="98" t="s">
        <v>71</v>
      </c>
      <c r="I10" s="98" t="s">
        <v>240</v>
      </c>
      <c r="J10" s="98" t="s">
        <v>228</v>
      </c>
      <c r="K10" s="22"/>
      <c r="L10" s="17"/>
      <c r="M10" s="23"/>
      <c r="N10" s="24"/>
      <c r="O10" s="17"/>
      <c r="P10" s="17"/>
    </row>
    <row r="11" spans="1:16" ht="24">
      <c r="A11" s="60">
        <v>6620906156</v>
      </c>
      <c r="B11" s="59" t="s">
        <v>80</v>
      </c>
      <c r="C11" s="84">
        <v>91100</v>
      </c>
      <c r="D11" s="26">
        <f t="shared" si="1"/>
        <v>45540</v>
      </c>
      <c r="E11" s="26">
        <f t="shared" si="2"/>
        <v>49.98902305159166</v>
      </c>
      <c r="F11" s="84">
        <v>45560</v>
      </c>
      <c r="G11" s="27">
        <f t="shared" si="0"/>
        <v>50.01097694840835</v>
      </c>
      <c r="H11" s="98" t="s">
        <v>71</v>
      </c>
      <c r="I11" s="98" t="s">
        <v>240</v>
      </c>
      <c r="J11" s="98" t="s">
        <v>228</v>
      </c>
      <c r="K11" s="22"/>
      <c r="L11" s="17"/>
      <c r="M11" s="23"/>
      <c r="N11" s="24"/>
      <c r="O11" s="17"/>
      <c r="P11" s="17"/>
    </row>
    <row r="12" spans="1:31" s="30" customFormat="1" ht="24">
      <c r="A12" s="116" t="s">
        <v>36</v>
      </c>
      <c r="B12" s="116"/>
      <c r="C12" s="39">
        <f>SUM(C13:C38)</f>
        <v>11133100</v>
      </c>
      <c r="D12" s="39">
        <f t="shared" si="1"/>
        <v>2472846.0700000003</v>
      </c>
      <c r="E12" s="39">
        <f>D12/C12*100</f>
        <v>22.211657759294358</v>
      </c>
      <c r="F12" s="39">
        <f>SUM(F13:F38)</f>
        <v>8660253.93</v>
      </c>
      <c r="G12" s="41">
        <f t="shared" si="0"/>
        <v>77.78834224070565</v>
      </c>
      <c r="H12" s="99"/>
      <c r="I12" s="99"/>
      <c r="J12" s="99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</row>
    <row r="13" spans="1:12" s="28" customFormat="1" ht="24">
      <c r="A13" s="60">
        <v>6620906103</v>
      </c>
      <c r="B13" s="59" t="s">
        <v>40</v>
      </c>
      <c r="C13" s="84">
        <v>2900</v>
      </c>
      <c r="D13" s="26">
        <f t="shared" si="1"/>
        <v>296.6100000000001</v>
      </c>
      <c r="E13" s="26">
        <f t="shared" si="2"/>
        <v>10.227931034482763</v>
      </c>
      <c r="F13" s="84">
        <v>2603.39</v>
      </c>
      <c r="G13" s="27">
        <f t="shared" si="0"/>
        <v>89.77206896551724</v>
      </c>
      <c r="H13" s="98" t="s">
        <v>230</v>
      </c>
      <c r="I13" s="98" t="s">
        <v>240</v>
      </c>
      <c r="J13" s="100"/>
      <c r="K13" s="73">
        <v>2900</v>
      </c>
      <c r="L13" s="73"/>
    </row>
    <row r="14" spans="1:31" s="33" customFormat="1" ht="24">
      <c r="A14" s="60">
        <v>6620906115</v>
      </c>
      <c r="B14" s="59" t="s">
        <v>10</v>
      </c>
      <c r="C14" s="84">
        <v>1500000</v>
      </c>
      <c r="D14" s="26">
        <f aca="true" t="shared" si="3" ref="D14:D38">C14-F14</f>
        <v>438685.3400000001</v>
      </c>
      <c r="E14" s="26">
        <f t="shared" si="2"/>
        <v>29.245689333333342</v>
      </c>
      <c r="F14" s="84">
        <v>1061314.66</v>
      </c>
      <c r="G14" s="27">
        <f aca="true" t="shared" si="4" ref="G14:G38">F14/C14*100</f>
        <v>70.75431066666667</v>
      </c>
      <c r="H14" s="98" t="s">
        <v>181</v>
      </c>
      <c r="I14" s="98" t="s">
        <v>240</v>
      </c>
      <c r="J14" s="100" t="s">
        <v>72</v>
      </c>
      <c r="K14" s="73">
        <v>1500000</v>
      </c>
      <c r="L14" s="73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</row>
    <row r="15" spans="1:13" ht="24">
      <c r="A15" s="60">
        <v>6620906116</v>
      </c>
      <c r="B15" s="59" t="s">
        <v>51</v>
      </c>
      <c r="C15" s="84">
        <v>360000</v>
      </c>
      <c r="D15" s="26">
        <f t="shared" si="3"/>
        <v>177413.12</v>
      </c>
      <c r="E15" s="26">
        <f t="shared" si="2"/>
        <v>49.28142222222222</v>
      </c>
      <c r="F15" s="84">
        <v>182586.88</v>
      </c>
      <c r="G15" s="27">
        <f t="shared" si="4"/>
        <v>50.718577777777774</v>
      </c>
      <c r="H15" s="98" t="s">
        <v>180</v>
      </c>
      <c r="I15" s="98" t="s">
        <v>240</v>
      </c>
      <c r="J15" s="100" t="s">
        <v>72</v>
      </c>
      <c r="K15" s="73">
        <v>360000</v>
      </c>
      <c r="L15" s="73"/>
      <c r="M15" s="72"/>
    </row>
    <row r="16" spans="1:31" s="33" customFormat="1" ht="48">
      <c r="A16" s="60">
        <v>6620906117</v>
      </c>
      <c r="B16" s="59" t="s">
        <v>12</v>
      </c>
      <c r="C16" s="84">
        <v>100000</v>
      </c>
      <c r="D16" s="26">
        <f t="shared" si="3"/>
        <v>38288.88</v>
      </c>
      <c r="E16" s="26">
        <f t="shared" si="2"/>
        <v>38.28888</v>
      </c>
      <c r="F16" s="84">
        <v>61711.12</v>
      </c>
      <c r="G16" s="27">
        <f t="shared" si="4"/>
        <v>61.711119999999994</v>
      </c>
      <c r="H16" s="98" t="s">
        <v>232</v>
      </c>
      <c r="I16" s="98" t="s">
        <v>240</v>
      </c>
      <c r="J16" s="100" t="s">
        <v>72</v>
      </c>
      <c r="K16" s="73">
        <v>100000</v>
      </c>
      <c r="L16" s="73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</row>
    <row r="17" spans="1:12" ht="24">
      <c r="A17" s="60">
        <v>6620906118</v>
      </c>
      <c r="B17" s="59" t="s">
        <v>13</v>
      </c>
      <c r="C17" s="84">
        <v>4500</v>
      </c>
      <c r="D17" s="26">
        <f t="shared" si="3"/>
        <v>0</v>
      </c>
      <c r="E17" s="26">
        <f t="shared" si="2"/>
        <v>0</v>
      </c>
      <c r="F17" s="84">
        <v>4500</v>
      </c>
      <c r="G17" s="27">
        <f t="shared" si="4"/>
        <v>100</v>
      </c>
      <c r="H17" s="98" t="s">
        <v>171</v>
      </c>
      <c r="I17" s="98" t="s">
        <v>241</v>
      </c>
      <c r="J17" s="100"/>
      <c r="K17" s="73">
        <v>4500</v>
      </c>
      <c r="L17" s="73"/>
    </row>
    <row r="18" spans="1:31" s="33" customFormat="1" ht="24">
      <c r="A18" s="60">
        <v>6620906119</v>
      </c>
      <c r="B18" s="59" t="s">
        <v>81</v>
      </c>
      <c r="C18" s="84">
        <v>150000</v>
      </c>
      <c r="D18" s="26">
        <f t="shared" si="3"/>
        <v>0</v>
      </c>
      <c r="E18" s="26">
        <f t="shared" si="2"/>
        <v>0</v>
      </c>
      <c r="F18" s="84">
        <v>150000</v>
      </c>
      <c r="G18" s="27">
        <f t="shared" si="4"/>
        <v>100</v>
      </c>
      <c r="H18" s="98" t="s">
        <v>205</v>
      </c>
      <c r="I18" s="98" t="s">
        <v>241</v>
      </c>
      <c r="J18" s="100" t="s">
        <v>72</v>
      </c>
      <c r="K18" s="73">
        <v>150000</v>
      </c>
      <c r="L18" s="73"/>
      <c r="M18" s="28"/>
      <c r="N18" s="28"/>
      <c r="O18" s="28"/>
      <c r="P18" s="72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</row>
    <row r="19" spans="1:12" ht="24">
      <c r="A19" s="60">
        <v>6620906120</v>
      </c>
      <c r="B19" s="59" t="s">
        <v>11</v>
      </c>
      <c r="C19" s="84">
        <v>290000</v>
      </c>
      <c r="D19" s="26">
        <f t="shared" si="3"/>
        <v>242327.88</v>
      </c>
      <c r="E19" s="26">
        <f t="shared" si="2"/>
        <v>83.56133793103449</v>
      </c>
      <c r="F19" s="84">
        <v>47672.12</v>
      </c>
      <c r="G19" s="27">
        <f t="shared" si="4"/>
        <v>16.438662068965517</v>
      </c>
      <c r="H19" s="98" t="s">
        <v>233</v>
      </c>
      <c r="I19" s="98" t="s">
        <v>240</v>
      </c>
      <c r="J19" s="100"/>
      <c r="K19" s="73">
        <v>290000</v>
      </c>
      <c r="L19" s="73"/>
    </row>
    <row r="20" spans="1:31" s="33" customFormat="1" ht="24">
      <c r="A20" s="60">
        <v>6620906121</v>
      </c>
      <c r="B20" s="59" t="s">
        <v>82</v>
      </c>
      <c r="C20" s="84">
        <v>150000</v>
      </c>
      <c r="D20" s="26">
        <f t="shared" si="3"/>
        <v>42589</v>
      </c>
      <c r="E20" s="26">
        <f t="shared" si="2"/>
        <v>28.392666666666667</v>
      </c>
      <c r="F20" s="84">
        <v>107411</v>
      </c>
      <c r="G20" s="27">
        <f t="shared" si="4"/>
        <v>71.60733333333333</v>
      </c>
      <c r="H20" s="98" t="s">
        <v>180</v>
      </c>
      <c r="I20" s="98" t="s">
        <v>240</v>
      </c>
      <c r="J20" s="100"/>
      <c r="K20" s="73">
        <v>150000</v>
      </c>
      <c r="L20" s="73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</row>
    <row r="21" spans="1:12" ht="24">
      <c r="A21" s="60">
        <v>6620906122</v>
      </c>
      <c r="B21" s="59" t="s">
        <v>22</v>
      </c>
      <c r="C21" s="84">
        <v>300000</v>
      </c>
      <c r="D21" s="26">
        <f t="shared" si="3"/>
        <v>187400</v>
      </c>
      <c r="E21" s="26">
        <f t="shared" si="2"/>
        <v>62.46666666666667</v>
      </c>
      <c r="F21" s="84">
        <v>112600</v>
      </c>
      <c r="G21" s="27">
        <f t="shared" si="4"/>
        <v>37.53333333333334</v>
      </c>
      <c r="H21" s="98" t="s">
        <v>216</v>
      </c>
      <c r="I21" s="98" t="s">
        <v>240</v>
      </c>
      <c r="J21" s="100" t="s">
        <v>72</v>
      </c>
      <c r="K21" s="73">
        <v>300000</v>
      </c>
      <c r="L21" s="73"/>
    </row>
    <row r="22" spans="1:31" s="33" customFormat="1" ht="24">
      <c r="A22" s="60">
        <v>6620906125</v>
      </c>
      <c r="B22" s="59" t="s">
        <v>6</v>
      </c>
      <c r="C22" s="84">
        <v>1273200</v>
      </c>
      <c r="D22" s="26">
        <f t="shared" si="3"/>
        <v>365167.67000000004</v>
      </c>
      <c r="E22" s="26">
        <f t="shared" si="2"/>
        <v>28.681092522777256</v>
      </c>
      <c r="F22" s="84">
        <v>908032.33</v>
      </c>
      <c r="G22" s="27">
        <f t="shared" si="4"/>
        <v>71.31890747722274</v>
      </c>
      <c r="H22" s="98" t="s">
        <v>71</v>
      </c>
      <c r="I22" s="98" t="s">
        <v>240</v>
      </c>
      <c r="J22" s="100" t="s">
        <v>228</v>
      </c>
      <c r="K22" s="73">
        <v>1273200</v>
      </c>
      <c r="L22" s="73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</row>
    <row r="23" spans="1:12" ht="24">
      <c r="A23" s="60">
        <v>6620906137</v>
      </c>
      <c r="B23" s="59" t="s">
        <v>8</v>
      </c>
      <c r="C23" s="84">
        <v>500000</v>
      </c>
      <c r="D23" s="26">
        <f t="shared" si="3"/>
        <v>283880</v>
      </c>
      <c r="E23" s="26">
        <f t="shared" si="2"/>
        <v>56.776</v>
      </c>
      <c r="F23" s="84">
        <v>216120</v>
      </c>
      <c r="G23" s="27">
        <f t="shared" si="4"/>
        <v>43.224000000000004</v>
      </c>
      <c r="H23" s="98" t="s">
        <v>180</v>
      </c>
      <c r="I23" s="98" t="s">
        <v>240</v>
      </c>
      <c r="J23" s="100"/>
      <c r="K23" s="73">
        <v>500000</v>
      </c>
      <c r="L23" s="73"/>
    </row>
    <row r="24" spans="1:12" ht="48">
      <c r="A24" s="60">
        <v>6620906138</v>
      </c>
      <c r="B24" s="59" t="s">
        <v>9</v>
      </c>
      <c r="C24" s="84">
        <v>520000</v>
      </c>
      <c r="D24" s="26">
        <f t="shared" si="3"/>
        <v>214420</v>
      </c>
      <c r="E24" s="26">
        <f t="shared" si="2"/>
        <v>41.23461538461539</v>
      </c>
      <c r="F24" s="84">
        <v>305580</v>
      </c>
      <c r="G24" s="27">
        <f t="shared" si="4"/>
        <v>58.76538461538462</v>
      </c>
      <c r="H24" s="98" t="s">
        <v>234</v>
      </c>
      <c r="I24" s="98" t="s">
        <v>240</v>
      </c>
      <c r="J24" s="100"/>
      <c r="K24" s="73">
        <v>520000</v>
      </c>
      <c r="L24" s="73"/>
    </row>
    <row r="25" spans="1:12" ht="48">
      <c r="A25" s="60">
        <v>6620906139</v>
      </c>
      <c r="B25" s="59" t="s">
        <v>49</v>
      </c>
      <c r="C25" s="84">
        <v>200000</v>
      </c>
      <c r="D25" s="26">
        <f t="shared" si="3"/>
        <v>44000</v>
      </c>
      <c r="E25" s="26">
        <f t="shared" si="2"/>
        <v>22</v>
      </c>
      <c r="F25" s="84">
        <v>156000</v>
      </c>
      <c r="G25" s="27">
        <f t="shared" si="4"/>
        <v>78</v>
      </c>
      <c r="H25" s="98" t="s">
        <v>233</v>
      </c>
      <c r="I25" s="98" t="s">
        <v>240</v>
      </c>
      <c r="J25" s="100" t="s">
        <v>199</v>
      </c>
      <c r="K25" s="73">
        <v>200000</v>
      </c>
      <c r="L25" s="73"/>
    </row>
    <row r="26" spans="1:31" s="33" customFormat="1" ht="24">
      <c r="A26" s="60">
        <v>6620906140</v>
      </c>
      <c r="B26" s="59" t="s">
        <v>50</v>
      </c>
      <c r="C26" s="84">
        <v>150000</v>
      </c>
      <c r="D26" s="26">
        <f t="shared" si="3"/>
        <v>0</v>
      </c>
      <c r="E26" s="26">
        <f t="shared" si="2"/>
        <v>0</v>
      </c>
      <c r="F26" s="84">
        <v>150000</v>
      </c>
      <c r="G26" s="27">
        <f t="shared" si="4"/>
        <v>100</v>
      </c>
      <c r="H26" s="98" t="s">
        <v>197</v>
      </c>
      <c r="I26" s="98" t="s">
        <v>241</v>
      </c>
      <c r="J26" s="100" t="s">
        <v>209</v>
      </c>
      <c r="K26" s="73">
        <v>150000</v>
      </c>
      <c r="L26" s="73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</row>
    <row r="27" spans="1:12" ht="24">
      <c r="A27" s="60">
        <v>6620906141</v>
      </c>
      <c r="B27" s="59" t="s">
        <v>83</v>
      </c>
      <c r="C27" s="84">
        <v>100000</v>
      </c>
      <c r="D27" s="26">
        <f t="shared" si="3"/>
        <v>28600</v>
      </c>
      <c r="E27" s="26">
        <f t="shared" si="2"/>
        <v>28.599999999999998</v>
      </c>
      <c r="F27" s="84">
        <v>71400</v>
      </c>
      <c r="G27" s="27">
        <f t="shared" si="4"/>
        <v>71.39999999999999</v>
      </c>
      <c r="H27" s="98" t="s">
        <v>180</v>
      </c>
      <c r="I27" s="98" t="s">
        <v>240</v>
      </c>
      <c r="J27" s="100"/>
      <c r="K27" s="73">
        <v>100000</v>
      </c>
      <c r="L27" s="73"/>
    </row>
    <row r="28" spans="1:31" s="33" customFormat="1" ht="24">
      <c r="A28" s="60">
        <v>6620906142</v>
      </c>
      <c r="B28" s="59" t="s">
        <v>7</v>
      </c>
      <c r="C28" s="84">
        <v>4460000</v>
      </c>
      <c r="D28" s="26">
        <f t="shared" si="3"/>
        <v>29400</v>
      </c>
      <c r="E28" s="26">
        <f t="shared" si="2"/>
        <v>0.6591928251121076</v>
      </c>
      <c r="F28" s="84">
        <v>4430600</v>
      </c>
      <c r="G28" s="27">
        <f t="shared" si="4"/>
        <v>99.34080717488789</v>
      </c>
      <c r="H28" s="98" t="s">
        <v>180</v>
      </c>
      <c r="I28" s="98" t="s">
        <v>240</v>
      </c>
      <c r="J28" s="100" t="s">
        <v>236</v>
      </c>
      <c r="K28" s="73">
        <v>4460000</v>
      </c>
      <c r="L28" s="73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</row>
    <row r="29" spans="1:12" s="28" customFormat="1" ht="24">
      <c r="A29" s="60">
        <v>6620906147</v>
      </c>
      <c r="B29" s="59" t="s">
        <v>21</v>
      </c>
      <c r="C29" s="84">
        <v>50000</v>
      </c>
      <c r="D29" s="26">
        <f t="shared" si="3"/>
        <v>39698</v>
      </c>
      <c r="E29" s="26">
        <f t="shared" si="2"/>
        <v>79.396</v>
      </c>
      <c r="F29" s="84">
        <v>10302</v>
      </c>
      <c r="G29" s="27">
        <f t="shared" si="4"/>
        <v>20.604</v>
      </c>
      <c r="H29" s="98" t="s">
        <v>216</v>
      </c>
      <c r="I29" s="98" t="s">
        <v>240</v>
      </c>
      <c r="J29" s="100" t="s">
        <v>72</v>
      </c>
      <c r="K29" s="73">
        <v>50000</v>
      </c>
      <c r="L29" s="73"/>
    </row>
    <row r="30" spans="1:31" s="33" customFormat="1" ht="24">
      <c r="A30" s="60">
        <v>6620906148</v>
      </c>
      <c r="B30" s="59" t="s">
        <v>20</v>
      </c>
      <c r="C30" s="84">
        <v>50000</v>
      </c>
      <c r="D30" s="26">
        <f t="shared" si="3"/>
        <v>0</v>
      </c>
      <c r="E30" s="26">
        <f t="shared" si="2"/>
        <v>0</v>
      </c>
      <c r="F30" s="84">
        <v>50000</v>
      </c>
      <c r="G30" s="27">
        <f t="shared" si="4"/>
        <v>100</v>
      </c>
      <c r="H30" s="98" t="s">
        <v>180</v>
      </c>
      <c r="I30" s="98" t="s">
        <v>241</v>
      </c>
      <c r="J30" s="100" t="s">
        <v>72</v>
      </c>
      <c r="K30" s="73">
        <v>50000</v>
      </c>
      <c r="L30" s="73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</row>
    <row r="31" spans="1:12" s="28" customFormat="1" ht="24">
      <c r="A31" s="60">
        <v>6620906149</v>
      </c>
      <c r="B31" s="59" t="s">
        <v>84</v>
      </c>
      <c r="C31" s="84">
        <v>250000</v>
      </c>
      <c r="D31" s="26">
        <f t="shared" si="3"/>
        <v>94345.75</v>
      </c>
      <c r="E31" s="26">
        <f t="shared" si="2"/>
        <v>37.7383</v>
      </c>
      <c r="F31" s="84">
        <v>155654.25</v>
      </c>
      <c r="G31" s="27">
        <f t="shared" si="4"/>
        <v>62.2617</v>
      </c>
      <c r="H31" s="98" t="s">
        <v>179</v>
      </c>
      <c r="I31" s="98" t="s">
        <v>240</v>
      </c>
      <c r="J31" s="100" t="s">
        <v>72</v>
      </c>
      <c r="K31" s="73">
        <v>250000</v>
      </c>
      <c r="L31" s="73"/>
    </row>
    <row r="32" spans="1:31" s="33" customFormat="1" ht="24">
      <c r="A32" s="60">
        <v>6620906150</v>
      </c>
      <c r="B32" s="59" t="s">
        <v>17</v>
      </c>
      <c r="C32" s="84">
        <v>200000</v>
      </c>
      <c r="D32" s="26">
        <f t="shared" si="3"/>
        <v>50380</v>
      </c>
      <c r="E32" s="26">
        <f t="shared" si="2"/>
        <v>25.19</v>
      </c>
      <c r="F32" s="84">
        <v>149620</v>
      </c>
      <c r="G32" s="27">
        <f t="shared" si="4"/>
        <v>74.81</v>
      </c>
      <c r="H32" s="98" t="s">
        <v>179</v>
      </c>
      <c r="I32" s="98" t="s">
        <v>240</v>
      </c>
      <c r="J32" s="100" t="s">
        <v>72</v>
      </c>
      <c r="K32" s="73">
        <v>200000</v>
      </c>
      <c r="L32" s="73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</row>
    <row r="33" spans="1:12" s="28" customFormat="1" ht="24">
      <c r="A33" s="60">
        <v>6620906151</v>
      </c>
      <c r="B33" s="59" t="s">
        <v>19</v>
      </c>
      <c r="C33" s="84">
        <v>100000</v>
      </c>
      <c r="D33" s="26">
        <f t="shared" si="3"/>
        <v>28143.800000000003</v>
      </c>
      <c r="E33" s="26">
        <f t="shared" si="2"/>
        <v>28.143800000000002</v>
      </c>
      <c r="F33" s="84">
        <v>71856.2</v>
      </c>
      <c r="G33" s="27">
        <f t="shared" si="4"/>
        <v>71.85619999999999</v>
      </c>
      <c r="H33" s="98" t="s">
        <v>180</v>
      </c>
      <c r="I33" s="98" t="s">
        <v>240</v>
      </c>
      <c r="J33" s="100" t="s">
        <v>72</v>
      </c>
      <c r="K33" s="73">
        <v>100000</v>
      </c>
      <c r="L33" s="73"/>
    </row>
    <row r="34" spans="1:31" s="33" customFormat="1" ht="24">
      <c r="A34" s="60">
        <v>6620906152</v>
      </c>
      <c r="B34" s="59" t="s">
        <v>18</v>
      </c>
      <c r="C34" s="84">
        <v>100000</v>
      </c>
      <c r="D34" s="26">
        <f t="shared" si="3"/>
        <v>66480</v>
      </c>
      <c r="E34" s="26">
        <f t="shared" si="2"/>
        <v>66.47999999999999</v>
      </c>
      <c r="F34" s="84">
        <v>33520</v>
      </c>
      <c r="G34" s="27">
        <f t="shared" si="4"/>
        <v>33.52</v>
      </c>
      <c r="H34" s="98" t="s">
        <v>216</v>
      </c>
      <c r="I34" s="98" t="s">
        <v>240</v>
      </c>
      <c r="J34" s="100" t="s">
        <v>72</v>
      </c>
      <c r="K34" s="73">
        <v>100000</v>
      </c>
      <c r="L34" s="73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</row>
    <row r="35" spans="1:12" s="28" customFormat="1" ht="24">
      <c r="A35" s="60">
        <v>6620906153</v>
      </c>
      <c r="B35" s="59" t="s">
        <v>41</v>
      </c>
      <c r="C35" s="84">
        <v>150000</v>
      </c>
      <c r="D35" s="26">
        <f t="shared" si="3"/>
        <v>51400</v>
      </c>
      <c r="E35" s="26">
        <f t="shared" si="2"/>
        <v>34.266666666666666</v>
      </c>
      <c r="F35" s="84">
        <v>98600</v>
      </c>
      <c r="G35" s="27">
        <f t="shared" si="4"/>
        <v>65.73333333333333</v>
      </c>
      <c r="H35" s="98" t="s">
        <v>235</v>
      </c>
      <c r="I35" s="98" t="s">
        <v>240</v>
      </c>
      <c r="J35" s="100" t="s">
        <v>72</v>
      </c>
      <c r="K35" s="73">
        <v>150000</v>
      </c>
      <c r="L35" s="73"/>
    </row>
    <row r="36" spans="1:31" s="33" customFormat="1" ht="24">
      <c r="A36" s="60">
        <v>6620906161</v>
      </c>
      <c r="B36" s="59" t="s">
        <v>15</v>
      </c>
      <c r="C36" s="84">
        <v>100000</v>
      </c>
      <c r="D36" s="26">
        <f t="shared" si="3"/>
        <v>27320.020000000004</v>
      </c>
      <c r="E36" s="26">
        <f t="shared" si="2"/>
        <v>27.320020000000007</v>
      </c>
      <c r="F36" s="84">
        <v>72679.98</v>
      </c>
      <c r="G36" s="27">
        <f t="shared" si="4"/>
        <v>72.67998</v>
      </c>
      <c r="H36" s="98" t="s">
        <v>233</v>
      </c>
      <c r="I36" s="98" t="s">
        <v>240</v>
      </c>
      <c r="J36" s="100" t="s">
        <v>72</v>
      </c>
      <c r="K36" s="73">
        <v>100000</v>
      </c>
      <c r="L36" s="73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</row>
    <row r="37" spans="1:12" s="28" customFormat="1" ht="24">
      <c r="A37" s="60">
        <v>6620906162</v>
      </c>
      <c r="B37" s="59" t="s">
        <v>16</v>
      </c>
      <c r="C37" s="84">
        <v>5000</v>
      </c>
      <c r="D37" s="26">
        <f t="shared" si="3"/>
        <v>0</v>
      </c>
      <c r="E37" s="26">
        <f t="shared" si="2"/>
        <v>0</v>
      </c>
      <c r="F37" s="84">
        <v>5000</v>
      </c>
      <c r="G37" s="27">
        <f t="shared" si="4"/>
        <v>100</v>
      </c>
      <c r="H37" s="98" t="s">
        <v>186</v>
      </c>
      <c r="I37" s="98" t="s">
        <v>241</v>
      </c>
      <c r="J37" s="100"/>
      <c r="K37" s="73">
        <v>5000</v>
      </c>
      <c r="L37" s="73"/>
    </row>
    <row r="38" spans="1:31" s="33" customFormat="1" ht="24">
      <c r="A38" s="60">
        <v>6620906173</v>
      </c>
      <c r="B38" s="59" t="s">
        <v>14</v>
      </c>
      <c r="C38" s="84">
        <v>67500</v>
      </c>
      <c r="D38" s="26">
        <f t="shared" si="3"/>
        <v>22610</v>
      </c>
      <c r="E38" s="26">
        <f t="shared" si="2"/>
        <v>33.49629629629629</v>
      </c>
      <c r="F38" s="84">
        <v>44890</v>
      </c>
      <c r="G38" s="27">
        <f t="shared" si="4"/>
        <v>66.50370370370369</v>
      </c>
      <c r="H38" s="98" t="s">
        <v>180</v>
      </c>
      <c r="I38" s="98" t="s">
        <v>240</v>
      </c>
      <c r="J38" s="100" t="s">
        <v>229</v>
      </c>
      <c r="K38" s="73">
        <v>67500</v>
      </c>
      <c r="L38" s="73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</row>
    <row r="39" spans="1:12" s="20" customFormat="1" ht="24">
      <c r="A39" s="79"/>
      <c r="B39" s="64" t="s">
        <v>48</v>
      </c>
      <c r="C39" s="39">
        <f>SUM(C40:C58)</f>
        <v>5092000</v>
      </c>
      <c r="D39" s="39">
        <f>C39-F39</f>
        <v>1355000</v>
      </c>
      <c r="E39" s="39">
        <f>D39/C39*100</f>
        <v>26.610369206598588</v>
      </c>
      <c r="F39" s="39">
        <f>SUM(F40:F58)</f>
        <v>3737000</v>
      </c>
      <c r="G39" s="41">
        <f>F39/C39*100</f>
        <v>73.38963079340142</v>
      </c>
      <c r="H39" s="99"/>
      <c r="I39" s="99"/>
      <c r="J39" s="99"/>
      <c r="K39" s="73"/>
      <c r="L39" s="74"/>
    </row>
    <row r="40" spans="1:11" s="20" customFormat="1" ht="24">
      <c r="A40" s="87">
        <v>6620906165</v>
      </c>
      <c r="B40" s="88" t="s">
        <v>85</v>
      </c>
      <c r="C40" s="89">
        <v>144000</v>
      </c>
      <c r="D40" s="90">
        <f>C40-F40</f>
        <v>144000</v>
      </c>
      <c r="E40" s="90">
        <f>D40/C40*100</f>
        <v>100</v>
      </c>
      <c r="F40" s="84">
        <v>0</v>
      </c>
      <c r="G40" s="91">
        <f>F40/C40*100</f>
        <v>0</v>
      </c>
      <c r="H40" s="101" t="s">
        <v>230</v>
      </c>
      <c r="I40" s="102" t="s">
        <v>242</v>
      </c>
      <c r="J40" s="101" t="s">
        <v>72</v>
      </c>
      <c r="K40" s="73"/>
    </row>
    <row r="41" spans="1:11" s="20" customFormat="1" ht="48">
      <c r="A41" s="87">
        <v>6620906166</v>
      </c>
      <c r="B41" s="88" t="s">
        <v>86</v>
      </c>
      <c r="C41" s="89">
        <v>1450000</v>
      </c>
      <c r="D41" s="90">
        <f aca="true" t="shared" si="5" ref="D41:D58">C41-F41</f>
        <v>0</v>
      </c>
      <c r="E41" s="90">
        <f aca="true" t="shared" si="6" ref="E41:E58">D41/C41*100</f>
        <v>0</v>
      </c>
      <c r="F41" s="84">
        <v>1450000</v>
      </c>
      <c r="G41" s="91">
        <f aca="true" t="shared" si="7" ref="G41:G58">F41/C41*100</f>
        <v>100</v>
      </c>
      <c r="H41" s="101" t="s">
        <v>210</v>
      </c>
      <c r="I41" s="102" t="s">
        <v>241</v>
      </c>
      <c r="J41" s="101" t="s">
        <v>72</v>
      </c>
      <c r="K41" s="73"/>
    </row>
    <row r="42" spans="1:11" s="20" customFormat="1" ht="24">
      <c r="A42" s="87">
        <v>6620906167</v>
      </c>
      <c r="B42" s="88" t="s">
        <v>87</v>
      </c>
      <c r="C42" s="89">
        <v>145000</v>
      </c>
      <c r="D42" s="90">
        <f t="shared" si="5"/>
        <v>145000</v>
      </c>
      <c r="E42" s="90">
        <f t="shared" si="6"/>
        <v>100</v>
      </c>
      <c r="F42" s="84">
        <v>0</v>
      </c>
      <c r="G42" s="91">
        <f t="shared" si="7"/>
        <v>0</v>
      </c>
      <c r="H42" s="101" t="s">
        <v>193</v>
      </c>
      <c r="I42" s="102" t="s">
        <v>242</v>
      </c>
      <c r="J42" s="101" t="s">
        <v>72</v>
      </c>
      <c r="K42" s="73"/>
    </row>
    <row r="43" spans="1:11" s="20" customFormat="1" ht="24">
      <c r="A43" s="87">
        <v>6620906168</v>
      </c>
      <c r="B43" s="88" t="s">
        <v>88</v>
      </c>
      <c r="C43" s="89">
        <v>66000</v>
      </c>
      <c r="D43" s="90">
        <f t="shared" si="5"/>
        <v>0</v>
      </c>
      <c r="E43" s="90">
        <f t="shared" si="6"/>
        <v>0</v>
      </c>
      <c r="F43" s="84">
        <v>66000</v>
      </c>
      <c r="G43" s="91">
        <f t="shared" si="7"/>
        <v>100</v>
      </c>
      <c r="H43" s="101" t="s">
        <v>231</v>
      </c>
      <c r="I43" s="102" t="s">
        <v>241</v>
      </c>
      <c r="J43" s="101" t="s">
        <v>72</v>
      </c>
      <c r="K43" s="73"/>
    </row>
    <row r="44" spans="1:11" s="20" customFormat="1" ht="24">
      <c r="A44" s="87">
        <v>6620906169</v>
      </c>
      <c r="B44" s="88" t="s">
        <v>89</v>
      </c>
      <c r="C44" s="89">
        <v>120000</v>
      </c>
      <c r="D44" s="90">
        <f t="shared" si="5"/>
        <v>120000</v>
      </c>
      <c r="E44" s="90">
        <f t="shared" si="6"/>
        <v>100</v>
      </c>
      <c r="F44" s="84">
        <v>0</v>
      </c>
      <c r="G44" s="91">
        <f t="shared" si="7"/>
        <v>0</v>
      </c>
      <c r="H44" s="101" t="s">
        <v>231</v>
      </c>
      <c r="I44" s="102" t="s">
        <v>242</v>
      </c>
      <c r="J44" s="101" t="s">
        <v>72</v>
      </c>
      <c r="K44" s="73"/>
    </row>
    <row r="45" spans="1:11" s="20" customFormat="1" ht="24">
      <c r="A45" s="87">
        <v>6620906170</v>
      </c>
      <c r="B45" s="88" t="s">
        <v>90</v>
      </c>
      <c r="C45" s="89">
        <v>880000</v>
      </c>
      <c r="D45" s="90">
        <f t="shared" si="5"/>
        <v>0</v>
      </c>
      <c r="E45" s="90">
        <f t="shared" si="6"/>
        <v>0</v>
      </c>
      <c r="F45" s="84">
        <v>880000</v>
      </c>
      <c r="G45" s="91">
        <f t="shared" si="7"/>
        <v>100</v>
      </c>
      <c r="H45" s="101" t="s">
        <v>175</v>
      </c>
      <c r="I45" s="102" t="s">
        <v>241</v>
      </c>
      <c r="J45" s="101" t="s">
        <v>72</v>
      </c>
      <c r="K45" s="73"/>
    </row>
    <row r="46" spans="1:11" s="20" customFormat="1" ht="24">
      <c r="A46" s="87">
        <v>6620906172</v>
      </c>
      <c r="B46" s="88" t="s">
        <v>91</v>
      </c>
      <c r="C46" s="89">
        <v>16000</v>
      </c>
      <c r="D46" s="90">
        <f t="shared" si="5"/>
        <v>16000</v>
      </c>
      <c r="E46" s="90">
        <f t="shared" si="6"/>
        <v>100</v>
      </c>
      <c r="F46" s="84">
        <v>0</v>
      </c>
      <c r="G46" s="91">
        <f t="shared" si="7"/>
        <v>0</v>
      </c>
      <c r="H46" s="101" t="s">
        <v>193</v>
      </c>
      <c r="I46" s="102" t="s">
        <v>242</v>
      </c>
      <c r="J46" s="101" t="s">
        <v>72</v>
      </c>
      <c r="K46" s="73"/>
    </row>
    <row r="47" spans="1:11" s="20" customFormat="1" ht="24">
      <c r="A47" s="87">
        <v>6620906177</v>
      </c>
      <c r="B47" s="88" t="s">
        <v>92</v>
      </c>
      <c r="C47" s="89">
        <v>26700</v>
      </c>
      <c r="D47" s="90">
        <f t="shared" si="5"/>
        <v>26700</v>
      </c>
      <c r="E47" s="90">
        <f t="shared" si="6"/>
        <v>100</v>
      </c>
      <c r="F47" s="84">
        <v>0</v>
      </c>
      <c r="G47" s="91">
        <f t="shared" si="7"/>
        <v>0</v>
      </c>
      <c r="H47" s="101" t="s">
        <v>193</v>
      </c>
      <c r="I47" s="102" t="s">
        <v>242</v>
      </c>
      <c r="J47" s="101" t="s">
        <v>72</v>
      </c>
      <c r="K47" s="73"/>
    </row>
    <row r="48" spans="1:11" s="20" customFormat="1" ht="24">
      <c r="A48" s="87">
        <v>6620906178</v>
      </c>
      <c r="B48" s="88" t="s">
        <v>93</v>
      </c>
      <c r="C48" s="89">
        <v>10600</v>
      </c>
      <c r="D48" s="90">
        <f t="shared" si="5"/>
        <v>10600</v>
      </c>
      <c r="E48" s="90">
        <f t="shared" si="6"/>
        <v>100</v>
      </c>
      <c r="F48" s="84">
        <v>0</v>
      </c>
      <c r="G48" s="91">
        <f t="shared" si="7"/>
        <v>0</v>
      </c>
      <c r="H48" s="101" t="s">
        <v>193</v>
      </c>
      <c r="I48" s="102" t="s">
        <v>242</v>
      </c>
      <c r="J48" s="101" t="s">
        <v>72</v>
      </c>
      <c r="K48" s="73"/>
    </row>
    <row r="49" spans="1:11" s="20" customFormat="1" ht="24">
      <c r="A49" s="87">
        <v>6620906179</v>
      </c>
      <c r="B49" s="88" t="s">
        <v>94</v>
      </c>
      <c r="C49" s="89">
        <v>21400</v>
      </c>
      <c r="D49" s="90">
        <f t="shared" si="5"/>
        <v>21400</v>
      </c>
      <c r="E49" s="90">
        <f t="shared" si="6"/>
        <v>100</v>
      </c>
      <c r="F49" s="84">
        <v>0</v>
      </c>
      <c r="G49" s="91">
        <f t="shared" si="7"/>
        <v>0</v>
      </c>
      <c r="H49" s="101" t="s">
        <v>231</v>
      </c>
      <c r="I49" s="102" t="s">
        <v>242</v>
      </c>
      <c r="J49" s="101" t="s">
        <v>72</v>
      </c>
      <c r="K49" s="73"/>
    </row>
    <row r="50" spans="1:11" s="20" customFormat="1" ht="24">
      <c r="A50" s="87">
        <v>6620906180</v>
      </c>
      <c r="B50" s="88" t="s">
        <v>95</v>
      </c>
      <c r="C50" s="89">
        <v>98100</v>
      </c>
      <c r="D50" s="90">
        <f t="shared" si="5"/>
        <v>98100</v>
      </c>
      <c r="E50" s="90">
        <f t="shared" si="6"/>
        <v>100</v>
      </c>
      <c r="F50" s="84">
        <v>0</v>
      </c>
      <c r="G50" s="91">
        <f t="shared" si="7"/>
        <v>0</v>
      </c>
      <c r="H50" s="101" t="s">
        <v>193</v>
      </c>
      <c r="I50" s="102" t="s">
        <v>242</v>
      </c>
      <c r="J50" s="101" t="s">
        <v>72</v>
      </c>
      <c r="K50" s="73"/>
    </row>
    <row r="51" spans="1:11" s="20" customFormat="1" ht="24">
      <c r="A51" s="87">
        <v>6620906181</v>
      </c>
      <c r="B51" s="88" t="s">
        <v>96</v>
      </c>
      <c r="C51" s="89">
        <v>17900</v>
      </c>
      <c r="D51" s="90">
        <f t="shared" si="5"/>
        <v>17900</v>
      </c>
      <c r="E51" s="90">
        <f t="shared" si="6"/>
        <v>100</v>
      </c>
      <c r="F51" s="84">
        <v>0</v>
      </c>
      <c r="G51" s="91">
        <f t="shared" si="7"/>
        <v>0</v>
      </c>
      <c r="H51" s="101" t="s">
        <v>193</v>
      </c>
      <c r="I51" s="102" t="s">
        <v>242</v>
      </c>
      <c r="J51" s="101" t="s">
        <v>72</v>
      </c>
      <c r="K51" s="73"/>
    </row>
    <row r="52" spans="1:11" s="20" customFormat="1" ht="24">
      <c r="A52" s="87">
        <v>6620906182</v>
      </c>
      <c r="B52" s="88" t="s">
        <v>97</v>
      </c>
      <c r="C52" s="89">
        <v>29000</v>
      </c>
      <c r="D52" s="90">
        <f t="shared" si="5"/>
        <v>29000</v>
      </c>
      <c r="E52" s="90">
        <f t="shared" si="6"/>
        <v>100</v>
      </c>
      <c r="F52" s="84">
        <v>0</v>
      </c>
      <c r="G52" s="91">
        <f t="shared" si="7"/>
        <v>0</v>
      </c>
      <c r="H52" s="101" t="s">
        <v>193</v>
      </c>
      <c r="I52" s="102" t="s">
        <v>242</v>
      </c>
      <c r="J52" s="101" t="s">
        <v>72</v>
      </c>
      <c r="K52" s="73"/>
    </row>
    <row r="53" spans="1:11" s="20" customFormat="1" ht="24">
      <c r="A53" s="87">
        <v>6620906183</v>
      </c>
      <c r="B53" s="88" t="s">
        <v>98</v>
      </c>
      <c r="C53" s="89">
        <v>116000</v>
      </c>
      <c r="D53" s="90">
        <f t="shared" si="5"/>
        <v>116000</v>
      </c>
      <c r="E53" s="90">
        <f t="shared" si="6"/>
        <v>100</v>
      </c>
      <c r="F53" s="84">
        <v>0</v>
      </c>
      <c r="G53" s="91">
        <f t="shared" si="7"/>
        <v>0</v>
      </c>
      <c r="H53" s="101" t="s">
        <v>193</v>
      </c>
      <c r="I53" s="102" t="s">
        <v>242</v>
      </c>
      <c r="J53" s="101" t="s">
        <v>72</v>
      </c>
      <c r="K53" s="73"/>
    </row>
    <row r="54" spans="1:11" s="20" customFormat="1" ht="24">
      <c r="A54" s="87">
        <v>6620906184</v>
      </c>
      <c r="B54" s="88" t="s">
        <v>99</v>
      </c>
      <c r="C54" s="89">
        <v>24900</v>
      </c>
      <c r="D54" s="90">
        <f t="shared" si="5"/>
        <v>24900</v>
      </c>
      <c r="E54" s="90">
        <f t="shared" si="6"/>
        <v>100</v>
      </c>
      <c r="F54" s="84">
        <v>0</v>
      </c>
      <c r="G54" s="91">
        <f t="shared" si="7"/>
        <v>0</v>
      </c>
      <c r="H54" s="101" t="s">
        <v>193</v>
      </c>
      <c r="I54" s="102" t="s">
        <v>242</v>
      </c>
      <c r="J54" s="101" t="s">
        <v>72</v>
      </c>
      <c r="K54" s="73"/>
    </row>
    <row r="55" spans="1:11" s="20" customFormat="1" ht="24">
      <c r="A55" s="87">
        <v>6620906185</v>
      </c>
      <c r="B55" s="88" t="s">
        <v>100</v>
      </c>
      <c r="C55" s="89">
        <v>13900</v>
      </c>
      <c r="D55" s="90">
        <f t="shared" si="5"/>
        <v>13900</v>
      </c>
      <c r="E55" s="90">
        <f t="shared" si="6"/>
        <v>100</v>
      </c>
      <c r="F55" s="84">
        <v>0</v>
      </c>
      <c r="G55" s="91">
        <f t="shared" si="7"/>
        <v>0</v>
      </c>
      <c r="H55" s="101" t="s">
        <v>193</v>
      </c>
      <c r="I55" s="102" t="s">
        <v>241</v>
      </c>
      <c r="J55" s="101" t="s">
        <v>72</v>
      </c>
      <c r="K55" s="73"/>
    </row>
    <row r="56" spans="1:11" s="20" customFormat="1" ht="24">
      <c r="A56" s="87">
        <v>6620906186</v>
      </c>
      <c r="B56" s="88" t="s">
        <v>101</v>
      </c>
      <c r="C56" s="89">
        <v>78000</v>
      </c>
      <c r="D56" s="90">
        <f t="shared" si="5"/>
        <v>78000</v>
      </c>
      <c r="E56" s="90">
        <f t="shared" si="6"/>
        <v>100</v>
      </c>
      <c r="F56" s="84">
        <v>0</v>
      </c>
      <c r="G56" s="91">
        <f t="shared" si="7"/>
        <v>0</v>
      </c>
      <c r="H56" s="101" t="s">
        <v>231</v>
      </c>
      <c r="I56" s="102" t="s">
        <v>242</v>
      </c>
      <c r="J56" s="101" t="s">
        <v>72</v>
      </c>
      <c r="K56" s="73"/>
    </row>
    <row r="57" spans="1:11" s="20" customFormat="1" ht="24">
      <c r="A57" s="87">
        <v>6620906187</v>
      </c>
      <c r="B57" s="88" t="s">
        <v>102</v>
      </c>
      <c r="C57" s="89">
        <v>493500</v>
      </c>
      <c r="D57" s="90">
        <f t="shared" si="5"/>
        <v>493500</v>
      </c>
      <c r="E57" s="90">
        <f t="shared" si="6"/>
        <v>100</v>
      </c>
      <c r="F57" s="84">
        <v>0</v>
      </c>
      <c r="G57" s="91">
        <f t="shared" si="7"/>
        <v>0</v>
      </c>
      <c r="H57" s="101" t="s">
        <v>230</v>
      </c>
      <c r="I57" s="102" t="s">
        <v>242</v>
      </c>
      <c r="J57" s="101" t="s">
        <v>72</v>
      </c>
      <c r="K57" s="73"/>
    </row>
    <row r="58" spans="1:11" s="20" customFormat="1" ht="24">
      <c r="A58" s="87">
        <v>6620906207</v>
      </c>
      <c r="B58" s="88" t="s">
        <v>103</v>
      </c>
      <c r="C58" s="89">
        <v>1341000</v>
      </c>
      <c r="D58" s="90">
        <f t="shared" si="5"/>
        <v>0</v>
      </c>
      <c r="E58" s="90">
        <f t="shared" si="6"/>
        <v>0</v>
      </c>
      <c r="F58" s="84">
        <v>1341000</v>
      </c>
      <c r="G58" s="91">
        <f t="shared" si="7"/>
        <v>100</v>
      </c>
      <c r="H58" s="101" t="s">
        <v>210</v>
      </c>
      <c r="I58" s="102" t="s">
        <v>241</v>
      </c>
      <c r="J58" s="101" t="s">
        <v>72</v>
      </c>
      <c r="K58" s="73"/>
    </row>
    <row r="59" spans="1:31" s="30" customFormat="1" ht="24">
      <c r="A59" s="120" t="s">
        <v>46</v>
      </c>
      <c r="B59" s="120"/>
      <c r="C59" s="92">
        <f>SUM(C60:C126)</f>
        <v>16546688</v>
      </c>
      <c r="D59" s="92">
        <f>C59-F59</f>
        <v>5988951.039999999</v>
      </c>
      <c r="E59" s="92">
        <f>D59/C59*100</f>
        <v>36.19425857307516</v>
      </c>
      <c r="F59" s="92">
        <f>SUM(F60:F126)</f>
        <v>10557736.96</v>
      </c>
      <c r="G59" s="93">
        <f>F59/C59*100</f>
        <v>63.80574142692483</v>
      </c>
      <c r="H59" s="103"/>
      <c r="I59" s="103"/>
      <c r="J59" s="103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</row>
    <row r="60" spans="1:12" ht="24">
      <c r="A60" s="87">
        <v>6620906104</v>
      </c>
      <c r="B60" s="88" t="s">
        <v>43</v>
      </c>
      <c r="C60" s="84">
        <v>6559600</v>
      </c>
      <c r="D60" s="90">
        <f>C60-F60</f>
        <v>2934910</v>
      </c>
      <c r="E60" s="90">
        <f>D60/C60*100</f>
        <v>44.742209890847</v>
      </c>
      <c r="F60" s="84">
        <v>3624690</v>
      </c>
      <c r="G60" s="90">
        <f>F60/C60*100</f>
        <v>55.25779010915299</v>
      </c>
      <c r="H60" s="102" t="s">
        <v>71</v>
      </c>
      <c r="I60" s="102" t="s">
        <v>240</v>
      </c>
      <c r="J60" s="104" t="s">
        <v>229</v>
      </c>
      <c r="K60" s="73">
        <v>6559600</v>
      </c>
      <c r="L60" s="74"/>
    </row>
    <row r="61" spans="1:12" ht="24">
      <c r="A61" s="87">
        <v>6620906105</v>
      </c>
      <c r="B61" s="88" t="s">
        <v>53</v>
      </c>
      <c r="C61" s="84">
        <v>462000</v>
      </c>
      <c r="D61" s="90">
        <f aca="true" t="shared" si="8" ref="D61:D125">C61-F61</f>
        <v>462000</v>
      </c>
      <c r="E61" s="90">
        <f aca="true" t="shared" si="9" ref="E61:E115">D61/C61*100</f>
        <v>100</v>
      </c>
      <c r="F61" s="84">
        <v>0</v>
      </c>
      <c r="G61" s="90">
        <f aca="true" t="shared" si="10" ref="G61:G122">F61/C61*100</f>
        <v>0</v>
      </c>
      <c r="H61" s="102" t="s">
        <v>71</v>
      </c>
      <c r="I61" s="102" t="s">
        <v>242</v>
      </c>
      <c r="J61" s="101" t="s">
        <v>229</v>
      </c>
      <c r="K61" s="73">
        <v>462000</v>
      </c>
      <c r="L61" s="74"/>
    </row>
    <row r="62" spans="1:12" ht="24">
      <c r="A62" s="87">
        <v>6620906106</v>
      </c>
      <c r="B62" s="88" t="s">
        <v>42</v>
      </c>
      <c r="C62" s="84">
        <v>400000</v>
      </c>
      <c r="D62" s="90">
        <f t="shared" si="8"/>
        <v>33600</v>
      </c>
      <c r="E62" s="90">
        <f t="shared" si="9"/>
        <v>8.4</v>
      </c>
      <c r="F62" s="84">
        <v>366400</v>
      </c>
      <c r="G62" s="90">
        <f t="shared" si="10"/>
        <v>91.60000000000001</v>
      </c>
      <c r="H62" s="102" t="s">
        <v>180</v>
      </c>
      <c r="I62" s="102" t="s">
        <v>240</v>
      </c>
      <c r="J62" s="101"/>
      <c r="K62" s="73">
        <v>400000</v>
      </c>
      <c r="L62" s="74"/>
    </row>
    <row r="63" spans="1:12" ht="24">
      <c r="A63" s="87">
        <v>6620906110</v>
      </c>
      <c r="B63" s="88" t="s">
        <v>104</v>
      </c>
      <c r="C63" s="84">
        <v>35000</v>
      </c>
      <c r="D63" s="90">
        <f t="shared" si="8"/>
        <v>0</v>
      </c>
      <c r="E63" s="90">
        <f t="shared" si="9"/>
        <v>0</v>
      </c>
      <c r="F63" s="84">
        <v>35000</v>
      </c>
      <c r="G63" s="90">
        <f t="shared" si="10"/>
        <v>100</v>
      </c>
      <c r="H63" s="102" t="s">
        <v>159</v>
      </c>
      <c r="I63" s="102" t="s">
        <v>241</v>
      </c>
      <c r="J63" s="104" t="s">
        <v>158</v>
      </c>
      <c r="K63" s="73">
        <v>35000</v>
      </c>
      <c r="L63" s="74"/>
    </row>
    <row r="64" spans="1:12" ht="24">
      <c r="A64" s="87">
        <v>6620906111</v>
      </c>
      <c r="B64" s="88" t="s">
        <v>105</v>
      </c>
      <c r="C64" s="84">
        <v>59100</v>
      </c>
      <c r="D64" s="90">
        <f t="shared" si="8"/>
        <v>9440</v>
      </c>
      <c r="E64" s="90">
        <f t="shared" si="9"/>
        <v>15.972927241962775</v>
      </c>
      <c r="F64" s="84">
        <v>49660</v>
      </c>
      <c r="G64" s="90">
        <f t="shared" si="10"/>
        <v>84.02707275803722</v>
      </c>
      <c r="H64" s="102" t="s">
        <v>169</v>
      </c>
      <c r="I64" s="102" t="s">
        <v>240</v>
      </c>
      <c r="J64" s="101" t="s">
        <v>194</v>
      </c>
      <c r="K64" s="73">
        <v>59100</v>
      </c>
      <c r="L64" s="74"/>
    </row>
    <row r="65" spans="1:12" ht="24">
      <c r="A65" s="87">
        <v>6620906112</v>
      </c>
      <c r="B65" s="88" t="s">
        <v>106</v>
      </c>
      <c r="C65" s="84">
        <v>400000</v>
      </c>
      <c r="D65" s="90">
        <f t="shared" si="8"/>
        <v>29200</v>
      </c>
      <c r="E65" s="90">
        <f t="shared" si="9"/>
        <v>7.3</v>
      </c>
      <c r="F65" s="84">
        <v>370800</v>
      </c>
      <c r="G65" s="90">
        <f t="shared" si="10"/>
        <v>92.7</v>
      </c>
      <c r="H65" s="102" t="s">
        <v>181</v>
      </c>
      <c r="I65" s="102" t="s">
        <v>240</v>
      </c>
      <c r="J65" s="101" t="s">
        <v>182</v>
      </c>
      <c r="K65" s="73">
        <v>400000</v>
      </c>
      <c r="L65" s="74"/>
    </row>
    <row r="66" spans="1:12" ht="48">
      <c r="A66" s="87">
        <v>6620906113</v>
      </c>
      <c r="B66" s="88" t="s">
        <v>107</v>
      </c>
      <c r="C66" s="84">
        <v>50000</v>
      </c>
      <c r="D66" s="90">
        <f t="shared" si="8"/>
        <v>48386</v>
      </c>
      <c r="E66" s="90">
        <f t="shared" si="9"/>
        <v>96.772</v>
      </c>
      <c r="F66" s="84">
        <v>1614</v>
      </c>
      <c r="G66" s="90">
        <f t="shared" si="10"/>
        <v>3.228</v>
      </c>
      <c r="H66" s="102" t="s">
        <v>180</v>
      </c>
      <c r="I66" s="102" t="s">
        <v>240</v>
      </c>
      <c r="J66" s="101" t="s">
        <v>182</v>
      </c>
      <c r="K66" s="73">
        <v>50000</v>
      </c>
      <c r="L66" s="74"/>
    </row>
    <row r="67" spans="1:12" ht="24">
      <c r="A67" s="87">
        <v>6620906114</v>
      </c>
      <c r="B67" s="88" t="s">
        <v>108</v>
      </c>
      <c r="C67" s="84">
        <v>30000</v>
      </c>
      <c r="D67" s="90">
        <f t="shared" si="8"/>
        <v>0</v>
      </c>
      <c r="E67" s="90">
        <f t="shared" si="9"/>
        <v>0</v>
      </c>
      <c r="F67" s="84">
        <v>30000</v>
      </c>
      <c r="G67" s="90">
        <f t="shared" si="10"/>
        <v>100</v>
      </c>
      <c r="H67" s="102" t="s">
        <v>180</v>
      </c>
      <c r="I67" s="102" t="s">
        <v>241</v>
      </c>
      <c r="J67" s="101" t="s">
        <v>178</v>
      </c>
      <c r="K67" s="73">
        <v>30000</v>
      </c>
      <c r="L67" s="74"/>
    </row>
    <row r="68" spans="1:12" ht="48">
      <c r="A68" s="87">
        <v>6620906123</v>
      </c>
      <c r="B68" s="88" t="s">
        <v>109</v>
      </c>
      <c r="C68" s="84">
        <v>220000</v>
      </c>
      <c r="D68" s="90">
        <f t="shared" si="8"/>
        <v>0</v>
      </c>
      <c r="E68" s="90">
        <f t="shared" si="9"/>
        <v>0</v>
      </c>
      <c r="F68" s="84">
        <v>220000</v>
      </c>
      <c r="G68" s="90">
        <f t="shared" si="10"/>
        <v>100</v>
      </c>
      <c r="H68" s="102" t="s">
        <v>210</v>
      </c>
      <c r="I68" s="102" t="s">
        <v>241</v>
      </c>
      <c r="J68" s="101" t="s">
        <v>189</v>
      </c>
      <c r="K68" s="73">
        <v>220000</v>
      </c>
      <c r="L68" s="74"/>
    </row>
    <row r="69" spans="1:12" ht="48">
      <c r="A69" s="87">
        <v>6620906124</v>
      </c>
      <c r="B69" s="88" t="s">
        <v>110</v>
      </c>
      <c r="C69" s="84">
        <v>62000</v>
      </c>
      <c r="D69" s="90">
        <f t="shared" si="8"/>
        <v>29650</v>
      </c>
      <c r="E69" s="90">
        <f t="shared" si="9"/>
        <v>47.82258064516129</v>
      </c>
      <c r="F69" s="84">
        <v>32350</v>
      </c>
      <c r="G69" s="90">
        <f t="shared" si="10"/>
        <v>52.177419354838705</v>
      </c>
      <c r="H69" s="102" t="s">
        <v>190</v>
      </c>
      <c r="I69" s="102" t="s">
        <v>240</v>
      </c>
      <c r="J69" s="101" t="s">
        <v>189</v>
      </c>
      <c r="K69" s="73">
        <v>62000</v>
      </c>
      <c r="L69" s="74"/>
    </row>
    <row r="70" spans="1:12" ht="48">
      <c r="A70" s="87">
        <v>6620906126</v>
      </c>
      <c r="B70" s="88" t="s">
        <v>57</v>
      </c>
      <c r="C70" s="84">
        <v>120000</v>
      </c>
      <c r="D70" s="90">
        <f t="shared" si="8"/>
        <v>0</v>
      </c>
      <c r="E70" s="90">
        <f t="shared" si="9"/>
        <v>0</v>
      </c>
      <c r="F70" s="84">
        <v>120000</v>
      </c>
      <c r="G70" s="90">
        <f t="shared" si="10"/>
        <v>100</v>
      </c>
      <c r="H70" s="102" t="s">
        <v>171</v>
      </c>
      <c r="I70" s="102" t="s">
        <v>241</v>
      </c>
      <c r="J70" s="101" t="s">
        <v>170</v>
      </c>
      <c r="K70" s="73">
        <v>120000</v>
      </c>
      <c r="L70" s="74"/>
    </row>
    <row r="71" spans="1:12" ht="24">
      <c r="A71" s="87">
        <v>6620906127</v>
      </c>
      <c r="B71" s="88" t="s">
        <v>111</v>
      </c>
      <c r="C71" s="84">
        <v>83000</v>
      </c>
      <c r="D71" s="90">
        <f t="shared" si="8"/>
        <v>0</v>
      </c>
      <c r="E71" s="90">
        <f t="shared" si="9"/>
        <v>0</v>
      </c>
      <c r="F71" s="84">
        <v>83000</v>
      </c>
      <c r="G71" s="90">
        <f t="shared" si="10"/>
        <v>100</v>
      </c>
      <c r="H71" s="102" t="s">
        <v>159</v>
      </c>
      <c r="I71" s="102" t="s">
        <v>241</v>
      </c>
      <c r="J71" s="101" t="s">
        <v>162</v>
      </c>
      <c r="K71" s="73">
        <v>83000</v>
      </c>
      <c r="L71" s="74"/>
    </row>
    <row r="72" spans="1:12" ht="24">
      <c r="A72" s="87">
        <v>6620906128</v>
      </c>
      <c r="B72" s="88" t="s">
        <v>61</v>
      </c>
      <c r="C72" s="84">
        <v>80000</v>
      </c>
      <c r="D72" s="90">
        <f t="shared" si="8"/>
        <v>4500</v>
      </c>
      <c r="E72" s="90">
        <f t="shared" si="9"/>
        <v>5.625</v>
      </c>
      <c r="F72" s="84">
        <v>75500</v>
      </c>
      <c r="G72" s="90">
        <f t="shared" si="10"/>
        <v>94.375</v>
      </c>
      <c r="H72" s="102" t="s">
        <v>197</v>
      </c>
      <c r="I72" s="102" t="s">
        <v>240</v>
      </c>
      <c r="J72" s="101" t="s">
        <v>204</v>
      </c>
      <c r="K72" s="73">
        <v>80000</v>
      </c>
      <c r="L72" s="74"/>
    </row>
    <row r="73" spans="1:12" ht="24">
      <c r="A73" s="87">
        <v>6620906129</v>
      </c>
      <c r="B73" s="88" t="s">
        <v>112</v>
      </c>
      <c r="C73" s="84">
        <v>30000</v>
      </c>
      <c r="D73" s="90">
        <f t="shared" si="8"/>
        <v>0</v>
      </c>
      <c r="E73" s="90">
        <f t="shared" si="9"/>
        <v>0</v>
      </c>
      <c r="F73" s="84">
        <v>30000</v>
      </c>
      <c r="G73" s="90">
        <f t="shared" si="10"/>
        <v>100</v>
      </c>
      <c r="H73" s="102" t="s">
        <v>169</v>
      </c>
      <c r="I73" s="102" t="s">
        <v>241</v>
      </c>
      <c r="J73" s="101" t="s">
        <v>194</v>
      </c>
      <c r="K73" s="73">
        <v>30000</v>
      </c>
      <c r="L73" s="74"/>
    </row>
    <row r="74" spans="1:12" ht="24">
      <c r="A74" s="87">
        <v>6620906130</v>
      </c>
      <c r="B74" s="88" t="s">
        <v>52</v>
      </c>
      <c r="C74" s="84">
        <v>100000</v>
      </c>
      <c r="D74" s="90">
        <f t="shared" si="8"/>
        <v>0</v>
      </c>
      <c r="E74" s="90">
        <f t="shared" si="9"/>
        <v>0</v>
      </c>
      <c r="F74" s="84">
        <v>100000</v>
      </c>
      <c r="G74" s="90">
        <f t="shared" si="10"/>
        <v>100</v>
      </c>
      <c r="H74" s="102" t="s">
        <v>205</v>
      </c>
      <c r="I74" s="102" t="s">
        <v>241</v>
      </c>
      <c r="J74" s="101" t="s">
        <v>204</v>
      </c>
      <c r="K74" s="73">
        <v>100000</v>
      </c>
      <c r="L74" s="74"/>
    </row>
    <row r="75" spans="1:12" ht="24">
      <c r="A75" s="87">
        <v>6620906131</v>
      </c>
      <c r="B75" s="88" t="s">
        <v>113</v>
      </c>
      <c r="C75" s="84">
        <v>100000</v>
      </c>
      <c r="D75" s="90">
        <f t="shared" si="8"/>
        <v>98540</v>
      </c>
      <c r="E75" s="90">
        <f t="shared" si="9"/>
        <v>98.54</v>
      </c>
      <c r="F75" s="84">
        <v>1460</v>
      </c>
      <c r="G75" s="90">
        <f t="shared" si="10"/>
        <v>1.46</v>
      </c>
      <c r="H75" s="102" t="s">
        <v>190</v>
      </c>
      <c r="I75" s="102" t="s">
        <v>240</v>
      </c>
      <c r="J75" s="101" t="s">
        <v>191</v>
      </c>
      <c r="K75" s="73">
        <v>100000</v>
      </c>
      <c r="L75" s="74"/>
    </row>
    <row r="76" spans="1:12" ht="24">
      <c r="A76" s="87">
        <v>6620906132</v>
      </c>
      <c r="B76" s="88" t="s">
        <v>114</v>
      </c>
      <c r="C76" s="84">
        <v>200000</v>
      </c>
      <c r="D76" s="90">
        <f t="shared" si="8"/>
        <v>138160</v>
      </c>
      <c r="E76" s="90">
        <f t="shared" si="9"/>
        <v>69.08</v>
      </c>
      <c r="F76" s="84">
        <v>61840</v>
      </c>
      <c r="G76" s="90">
        <f t="shared" si="10"/>
        <v>30.919999999999998</v>
      </c>
      <c r="H76" s="102" t="s">
        <v>179</v>
      </c>
      <c r="I76" s="102" t="s">
        <v>240</v>
      </c>
      <c r="J76" s="101" t="s">
        <v>182</v>
      </c>
      <c r="K76" s="73">
        <v>200000</v>
      </c>
      <c r="L76" s="74"/>
    </row>
    <row r="77" spans="1:12" ht="24">
      <c r="A77" s="87">
        <v>6620906133</v>
      </c>
      <c r="B77" s="88" t="s">
        <v>115</v>
      </c>
      <c r="C77" s="84">
        <v>45000</v>
      </c>
      <c r="D77" s="90">
        <f t="shared" si="8"/>
        <v>0</v>
      </c>
      <c r="E77" s="90">
        <f t="shared" si="9"/>
        <v>0</v>
      </c>
      <c r="F77" s="84">
        <v>45000</v>
      </c>
      <c r="G77" s="90">
        <f t="shared" si="10"/>
        <v>100</v>
      </c>
      <c r="H77" s="102" t="s">
        <v>180</v>
      </c>
      <c r="I77" s="102" t="s">
        <v>241</v>
      </c>
      <c r="J77" s="101" t="s">
        <v>206</v>
      </c>
      <c r="K77" s="73">
        <v>45000</v>
      </c>
      <c r="L77" s="74"/>
    </row>
    <row r="78" spans="1:12" ht="24">
      <c r="A78" s="87">
        <v>6620906134</v>
      </c>
      <c r="B78" s="88" t="s">
        <v>116</v>
      </c>
      <c r="C78" s="84">
        <v>20000</v>
      </c>
      <c r="D78" s="90">
        <f t="shared" si="8"/>
        <v>20000</v>
      </c>
      <c r="E78" s="90">
        <f t="shared" si="9"/>
        <v>100</v>
      </c>
      <c r="F78" s="84">
        <v>0</v>
      </c>
      <c r="G78" s="90">
        <f t="shared" si="10"/>
        <v>0</v>
      </c>
      <c r="H78" s="102" t="s">
        <v>188</v>
      </c>
      <c r="I78" s="102" t="s">
        <v>242</v>
      </c>
      <c r="J78" s="101" t="s">
        <v>187</v>
      </c>
      <c r="K78" s="73">
        <v>20000</v>
      </c>
      <c r="L78" s="74"/>
    </row>
    <row r="79" spans="1:12" ht="24">
      <c r="A79" s="87">
        <v>6620906135</v>
      </c>
      <c r="B79" s="88" t="s">
        <v>117</v>
      </c>
      <c r="C79" s="84">
        <v>70000</v>
      </c>
      <c r="D79" s="90">
        <f t="shared" si="8"/>
        <v>0</v>
      </c>
      <c r="E79" s="90">
        <f t="shared" si="9"/>
        <v>0</v>
      </c>
      <c r="F79" s="84">
        <v>70000</v>
      </c>
      <c r="G79" s="90">
        <f t="shared" si="10"/>
        <v>100</v>
      </c>
      <c r="H79" s="102" t="s">
        <v>183</v>
      </c>
      <c r="I79" s="102" t="s">
        <v>241</v>
      </c>
      <c r="J79" s="101" t="s">
        <v>184</v>
      </c>
      <c r="K79" s="73">
        <v>70000</v>
      </c>
      <c r="L79" s="74"/>
    </row>
    <row r="80" spans="1:12" ht="24">
      <c r="A80" s="87">
        <v>6620906136</v>
      </c>
      <c r="B80" s="88" t="s">
        <v>23</v>
      </c>
      <c r="C80" s="84">
        <v>691100</v>
      </c>
      <c r="D80" s="90">
        <f t="shared" si="8"/>
        <v>271492.5</v>
      </c>
      <c r="E80" s="90">
        <f t="shared" si="9"/>
        <v>39.284112284763424</v>
      </c>
      <c r="F80" s="84">
        <v>419607.5</v>
      </c>
      <c r="G80" s="90">
        <f t="shared" si="10"/>
        <v>60.71588771523658</v>
      </c>
      <c r="H80" s="102" t="s">
        <v>159</v>
      </c>
      <c r="I80" s="102" t="s">
        <v>240</v>
      </c>
      <c r="J80" s="101" t="s">
        <v>201</v>
      </c>
      <c r="K80" s="73">
        <v>691100</v>
      </c>
      <c r="L80" s="95"/>
    </row>
    <row r="81" spans="1:12" ht="24">
      <c r="A81" s="87">
        <v>6620906143</v>
      </c>
      <c r="B81" s="88" t="s">
        <v>118</v>
      </c>
      <c r="C81" s="84">
        <v>20000</v>
      </c>
      <c r="D81" s="90">
        <f t="shared" si="8"/>
        <v>0</v>
      </c>
      <c r="E81" s="90">
        <f t="shared" si="9"/>
        <v>0</v>
      </c>
      <c r="F81" s="84">
        <v>20000</v>
      </c>
      <c r="G81" s="90">
        <f t="shared" si="10"/>
        <v>100</v>
      </c>
      <c r="H81" s="102" t="s">
        <v>165</v>
      </c>
      <c r="I81" s="102" t="s">
        <v>241</v>
      </c>
      <c r="J81" s="101" t="s">
        <v>164</v>
      </c>
      <c r="K81" s="73">
        <v>20000</v>
      </c>
      <c r="L81" s="74"/>
    </row>
    <row r="82" spans="1:12" ht="24">
      <c r="A82" s="87">
        <v>6620906144</v>
      </c>
      <c r="B82" s="88" t="s">
        <v>119</v>
      </c>
      <c r="C82" s="84">
        <v>420000</v>
      </c>
      <c r="D82" s="90">
        <f t="shared" si="8"/>
        <v>210000</v>
      </c>
      <c r="E82" s="90">
        <f t="shared" si="9"/>
        <v>50</v>
      </c>
      <c r="F82" s="84">
        <v>210000</v>
      </c>
      <c r="G82" s="90">
        <f t="shared" si="10"/>
        <v>50</v>
      </c>
      <c r="H82" s="102" t="s">
        <v>71</v>
      </c>
      <c r="I82" s="102" t="s">
        <v>240</v>
      </c>
      <c r="J82" s="101" t="s">
        <v>228</v>
      </c>
      <c r="K82" s="73">
        <v>420000</v>
      </c>
      <c r="L82" s="74"/>
    </row>
    <row r="83" spans="1:12" ht="48">
      <c r="A83" s="87">
        <v>6620906145</v>
      </c>
      <c r="B83" s="88" t="s">
        <v>120</v>
      </c>
      <c r="C83" s="84">
        <v>19900</v>
      </c>
      <c r="D83" s="90">
        <f t="shared" si="8"/>
        <v>10100</v>
      </c>
      <c r="E83" s="90">
        <f t="shared" si="9"/>
        <v>50.753768844221106</v>
      </c>
      <c r="F83" s="84">
        <v>9800</v>
      </c>
      <c r="G83" s="90">
        <f t="shared" si="10"/>
        <v>49.246231155778894</v>
      </c>
      <c r="H83" s="102" t="s">
        <v>193</v>
      </c>
      <c r="I83" s="102" t="s">
        <v>240</v>
      </c>
      <c r="J83" s="101" t="s">
        <v>187</v>
      </c>
      <c r="K83" s="73">
        <v>19900</v>
      </c>
      <c r="L83" s="74"/>
    </row>
    <row r="84" spans="1:12" ht="24">
      <c r="A84" s="87">
        <v>6620906146</v>
      </c>
      <c r="B84" s="88" t="s">
        <v>56</v>
      </c>
      <c r="C84" s="84">
        <v>80000</v>
      </c>
      <c r="D84" s="90">
        <f t="shared" si="8"/>
        <v>0</v>
      </c>
      <c r="E84" s="90">
        <f t="shared" si="9"/>
        <v>0</v>
      </c>
      <c r="F84" s="84">
        <v>80000</v>
      </c>
      <c r="G84" s="90">
        <f t="shared" si="10"/>
        <v>100</v>
      </c>
      <c r="H84" s="102" t="s">
        <v>159</v>
      </c>
      <c r="I84" s="102" t="s">
        <v>241</v>
      </c>
      <c r="J84" s="101" t="s">
        <v>196</v>
      </c>
      <c r="K84" s="73">
        <v>80000</v>
      </c>
      <c r="L84" s="74"/>
    </row>
    <row r="85" spans="1:12" ht="48">
      <c r="A85" s="87">
        <v>6620906154</v>
      </c>
      <c r="B85" s="88" t="s">
        <v>121</v>
      </c>
      <c r="C85" s="84">
        <v>80000</v>
      </c>
      <c r="D85" s="90">
        <f t="shared" si="8"/>
        <v>0</v>
      </c>
      <c r="E85" s="90">
        <f t="shared" si="9"/>
        <v>0</v>
      </c>
      <c r="F85" s="84">
        <v>80000</v>
      </c>
      <c r="G85" s="90">
        <f t="shared" si="10"/>
        <v>100</v>
      </c>
      <c r="H85" s="102" t="s">
        <v>175</v>
      </c>
      <c r="I85" s="102" t="s">
        <v>241</v>
      </c>
      <c r="J85" s="101" t="s">
        <v>174</v>
      </c>
      <c r="K85" s="73">
        <v>80000</v>
      </c>
      <c r="L85" s="74"/>
    </row>
    <row r="86" spans="1:12" ht="24">
      <c r="A86" s="87">
        <v>6620906155</v>
      </c>
      <c r="B86" s="88" t="s">
        <v>122</v>
      </c>
      <c r="C86" s="84">
        <v>20000</v>
      </c>
      <c r="D86" s="90">
        <f t="shared" si="8"/>
        <v>11222</v>
      </c>
      <c r="E86" s="90">
        <f t="shared" si="9"/>
        <v>56.11000000000001</v>
      </c>
      <c r="F86" s="84">
        <v>8778</v>
      </c>
      <c r="G86" s="90">
        <f t="shared" si="10"/>
        <v>43.89</v>
      </c>
      <c r="H86" s="102" t="s">
        <v>186</v>
      </c>
      <c r="I86" s="102" t="s">
        <v>240</v>
      </c>
      <c r="J86" s="101" t="s">
        <v>185</v>
      </c>
      <c r="K86" s="73">
        <v>20000</v>
      </c>
      <c r="L86" s="74"/>
    </row>
    <row r="87" spans="1:12" ht="48">
      <c r="A87" s="87">
        <v>6620906157</v>
      </c>
      <c r="B87" s="88" t="s">
        <v>123</v>
      </c>
      <c r="C87" s="84">
        <v>500000</v>
      </c>
      <c r="D87" s="90">
        <f t="shared" si="8"/>
        <v>0</v>
      </c>
      <c r="E87" s="90">
        <f t="shared" si="9"/>
        <v>0</v>
      </c>
      <c r="F87" s="84">
        <v>500000</v>
      </c>
      <c r="G87" s="90">
        <f t="shared" si="10"/>
        <v>100</v>
      </c>
      <c r="H87" s="102" t="s">
        <v>213</v>
      </c>
      <c r="I87" s="102" t="s">
        <v>241</v>
      </c>
      <c r="J87" s="101" t="s">
        <v>212</v>
      </c>
      <c r="K87" s="73">
        <v>500000</v>
      </c>
      <c r="L87" s="74"/>
    </row>
    <row r="88" spans="1:12" ht="24">
      <c r="A88" s="87">
        <v>6620906158</v>
      </c>
      <c r="B88" s="88" t="s">
        <v>124</v>
      </c>
      <c r="C88" s="84">
        <v>50000</v>
      </c>
      <c r="D88" s="90">
        <f t="shared" si="8"/>
        <v>0</v>
      </c>
      <c r="E88" s="90">
        <f t="shared" si="9"/>
        <v>0</v>
      </c>
      <c r="F88" s="84">
        <v>50000</v>
      </c>
      <c r="G88" s="90">
        <f t="shared" si="10"/>
        <v>100</v>
      </c>
      <c r="H88" s="102" t="s">
        <v>177</v>
      </c>
      <c r="I88" s="102" t="s">
        <v>241</v>
      </c>
      <c r="J88" s="101" t="s">
        <v>176</v>
      </c>
      <c r="K88" s="73">
        <v>50000</v>
      </c>
      <c r="L88" s="74"/>
    </row>
    <row r="89" spans="1:12" ht="24">
      <c r="A89" s="87">
        <v>6620906159</v>
      </c>
      <c r="B89" s="88" t="s">
        <v>125</v>
      </c>
      <c r="C89" s="84">
        <v>100000</v>
      </c>
      <c r="D89" s="90">
        <f t="shared" si="8"/>
        <v>49989</v>
      </c>
      <c r="E89" s="90">
        <f t="shared" si="9"/>
        <v>49.989</v>
      </c>
      <c r="F89" s="84">
        <v>50011</v>
      </c>
      <c r="G89" s="90">
        <f t="shared" si="10"/>
        <v>50.011</v>
      </c>
      <c r="H89" s="102" t="s">
        <v>214</v>
      </c>
      <c r="I89" s="102" t="s">
        <v>240</v>
      </c>
      <c r="J89" s="101" t="s">
        <v>72</v>
      </c>
      <c r="K89" s="73">
        <v>100000</v>
      </c>
      <c r="L89" s="74"/>
    </row>
    <row r="90" spans="1:12" ht="48">
      <c r="A90" s="87">
        <v>6620906160</v>
      </c>
      <c r="B90" s="88" t="s">
        <v>126</v>
      </c>
      <c r="C90" s="84">
        <v>200000</v>
      </c>
      <c r="D90" s="90">
        <f t="shared" si="8"/>
        <v>0</v>
      </c>
      <c r="E90" s="90">
        <f t="shared" si="9"/>
        <v>0</v>
      </c>
      <c r="F90" s="84">
        <v>200000</v>
      </c>
      <c r="G90" s="90">
        <f t="shared" si="10"/>
        <v>100</v>
      </c>
      <c r="H90" s="102" t="s">
        <v>205</v>
      </c>
      <c r="I90" s="102" t="s">
        <v>241</v>
      </c>
      <c r="J90" s="101" t="s">
        <v>211</v>
      </c>
      <c r="K90" s="73">
        <v>200000</v>
      </c>
      <c r="L90" s="74"/>
    </row>
    <row r="91" spans="1:12" ht="48">
      <c r="A91" s="87">
        <v>6620906164</v>
      </c>
      <c r="B91" s="88" t="s">
        <v>127</v>
      </c>
      <c r="C91" s="84">
        <v>60000</v>
      </c>
      <c r="D91" s="90">
        <f t="shared" si="8"/>
        <v>10250</v>
      </c>
      <c r="E91" s="90">
        <f t="shared" si="9"/>
        <v>17.083333333333332</v>
      </c>
      <c r="F91" s="84">
        <v>49750</v>
      </c>
      <c r="G91" s="90">
        <f t="shared" si="10"/>
        <v>82.91666666666667</v>
      </c>
      <c r="H91" s="102" t="s">
        <v>173</v>
      </c>
      <c r="I91" s="102" t="s">
        <v>240</v>
      </c>
      <c r="J91" s="101" t="s">
        <v>172</v>
      </c>
      <c r="K91" s="73">
        <v>60000</v>
      </c>
      <c r="L91" s="74"/>
    </row>
    <row r="92" spans="1:12" ht="24">
      <c r="A92" s="87">
        <v>6620906174</v>
      </c>
      <c r="B92" s="88" t="s">
        <v>128</v>
      </c>
      <c r="C92" s="84">
        <v>50000</v>
      </c>
      <c r="D92" s="90">
        <f t="shared" si="8"/>
        <v>0</v>
      </c>
      <c r="E92" s="90">
        <f t="shared" si="9"/>
        <v>0</v>
      </c>
      <c r="F92" s="84">
        <v>50000</v>
      </c>
      <c r="G92" s="90">
        <f t="shared" si="10"/>
        <v>100</v>
      </c>
      <c r="H92" s="102" t="s">
        <v>169</v>
      </c>
      <c r="I92" s="102" t="s">
        <v>241</v>
      </c>
      <c r="J92" s="101" t="s">
        <v>168</v>
      </c>
      <c r="K92" s="73">
        <v>50000</v>
      </c>
      <c r="L92" s="74"/>
    </row>
    <row r="93" spans="1:12" ht="48">
      <c r="A93" s="87">
        <v>6620906175</v>
      </c>
      <c r="B93" s="88" t="s">
        <v>129</v>
      </c>
      <c r="C93" s="84">
        <v>120000</v>
      </c>
      <c r="D93" s="90">
        <f t="shared" si="8"/>
        <v>0</v>
      </c>
      <c r="E93" s="90">
        <f t="shared" si="9"/>
        <v>0</v>
      </c>
      <c r="F93" s="84">
        <v>120000</v>
      </c>
      <c r="G93" s="90">
        <f t="shared" si="10"/>
        <v>100</v>
      </c>
      <c r="H93" s="102" t="s">
        <v>157</v>
      </c>
      <c r="I93" s="102" t="s">
        <v>241</v>
      </c>
      <c r="J93" s="105" t="s">
        <v>156</v>
      </c>
      <c r="K93" s="73">
        <v>120000</v>
      </c>
      <c r="L93" s="74"/>
    </row>
    <row r="94" spans="1:12" ht="24">
      <c r="A94" s="87">
        <v>6620906176</v>
      </c>
      <c r="B94" s="88" t="s">
        <v>54</v>
      </c>
      <c r="C94" s="84">
        <v>19000</v>
      </c>
      <c r="D94" s="90">
        <f t="shared" si="8"/>
        <v>0</v>
      </c>
      <c r="E94" s="90">
        <f t="shared" si="9"/>
        <v>0</v>
      </c>
      <c r="F94" s="84">
        <v>19000</v>
      </c>
      <c r="G94" s="90">
        <f t="shared" si="10"/>
        <v>100</v>
      </c>
      <c r="H94" s="102" t="s">
        <v>167</v>
      </c>
      <c r="I94" s="102" t="s">
        <v>241</v>
      </c>
      <c r="J94" s="101" t="s">
        <v>166</v>
      </c>
      <c r="K94" s="73">
        <v>19000</v>
      </c>
      <c r="L94" s="74"/>
    </row>
    <row r="95" spans="1:12" ht="48">
      <c r="A95" s="87">
        <v>6620906188</v>
      </c>
      <c r="B95" s="88" t="s">
        <v>130</v>
      </c>
      <c r="C95" s="84">
        <v>160000</v>
      </c>
      <c r="D95" s="90">
        <f t="shared" si="8"/>
        <v>45927</v>
      </c>
      <c r="E95" s="90">
        <f t="shared" si="9"/>
        <v>28.704375</v>
      </c>
      <c r="F95" s="84">
        <v>114073</v>
      </c>
      <c r="G95" s="90">
        <f t="shared" si="10"/>
        <v>71.295625</v>
      </c>
      <c r="H95" s="102" t="s">
        <v>203</v>
      </c>
      <c r="I95" s="102" t="s">
        <v>248</v>
      </c>
      <c r="J95" s="101" t="s">
        <v>202</v>
      </c>
      <c r="K95" s="73">
        <v>160000</v>
      </c>
      <c r="L95" s="74"/>
    </row>
    <row r="96" spans="1:12" ht="24">
      <c r="A96" s="87">
        <v>6620906190</v>
      </c>
      <c r="B96" s="88" t="s">
        <v>131</v>
      </c>
      <c r="C96" s="84">
        <v>20000</v>
      </c>
      <c r="D96" s="90">
        <f t="shared" si="8"/>
        <v>0</v>
      </c>
      <c r="E96" s="90">
        <f t="shared" si="9"/>
        <v>0</v>
      </c>
      <c r="F96" s="84">
        <v>20000</v>
      </c>
      <c r="G96" s="90">
        <f t="shared" si="10"/>
        <v>100</v>
      </c>
      <c r="H96" s="102" t="s">
        <v>163</v>
      </c>
      <c r="I96" s="102" t="s">
        <v>241</v>
      </c>
      <c r="J96" s="101" t="s">
        <v>158</v>
      </c>
      <c r="K96" s="73">
        <v>20000</v>
      </c>
      <c r="L96" s="74"/>
    </row>
    <row r="97" spans="1:12" ht="24">
      <c r="A97" s="87">
        <v>6620906191</v>
      </c>
      <c r="B97" s="88" t="s">
        <v>132</v>
      </c>
      <c r="C97" s="84">
        <v>40000</v>
      </c>
      <c r="D97" s="90">
        <f t="shared" si="8"/>
        <v>25300</v>
      </c>
      <c r="E97" s="90">
        <f t="shared" si="9"/>
        <v>63.24999999999999</v>
      </c>
      <c r="F97" s="84">
        <v>14700</v>
      </c>
      <c r="G97" s="90">
        <f t="shared" si="10"/>
        <v>36.75</v>
      </c>
      <c r="H97" s="102" t="s">
        <v>195</v>
      </c>
      <c r="I97" s="102" t="s">
        <v>240</v>
      </c>
      <c r="J97" s="101" t="s">
        <v>194</v>
      </c>
      <c r="K97" s="73">
        <v>40000</v>
      </c>
      <c r="L97" s="74"/>
    </row>
    <row r="98" spans="1:12" ht="24">
      <c r="A98" s="87">
        <v>6620906192</v>
      </c>
      <c r="B98" s="88" t="s">
        <v>133</v>
      </c>
      <c r="C98" s="84">
        <v>37300</v>
      </c>
      <c r="D98" s="90">
        <f t="shared" si="8"/>
        <v>32730</v>
      </c>
      <c r="E98" s="90">
        <f t="shared" si="9"/>
        <v>87.74798927613942</v>
      </c>
      <c r="F98" s="84">
        <v>4570</v>
      </c>
      <c r="G98" s="90">
        <f t="shared" si="10"/>
        <v>12.25201072386059</v>
      </c>
      <c r="H98" s="102" t="s">
        <v>197</v>
      </c>
      <c r="I98" s="102" t="s">
        <v>248</v>
      </c>
      <c r="J98" s="101" t="s">
        <v>194</v>
      </c>
      <c r="K98" s="73">
        <v>37300</v>
      </c>
      <c r="L98" s="74"/>
    </row>
    <row r="99" spans="1:12" ht="24">
      <c r="A99" s="87">
        <v>6620906193</v>
      </c>
      <c r="B99" s="88" t="s">
        <v>134</v>
      </c>
      <c r="C99" s="84">
        <v>100000</v>
      </c>
      <c r="D99" s="90">
        <f t="shared" si="8"/>
        <v>88265</v>
      </c>
      <c r="E99" s="90">
        <f t="shared" si="9"/>
        <v>88.265</v>
      </c>
      <c r="F99" s="84">
        <v>11735</v>
      </c>
      <c r="G99" s="90">
        <f t="shared" si="10"/>
        <v>11.735</v>
      </c>
      <c r="H99" s="102" t="s">
        <v>192</v>
      </c>
      <c r="I99" s="102" t="s">
        <v>240</v>
      </c>
      <c r="J99" s="101" t="s">
        <v>191</v>
      </c>
      <c r="K99" s="73">
        <v>88480</v>
      </c>
      <c r="L99" s="74"/>
    </row>
    <row r="100" spans="1:12" ht="24">
      <c r="A100" s="87">
        <v>6620906194</v>
      </c>
      <c r="B100" s="88" t="s">
        <v>135</v>
      </c>
      <c r="C100" s="84">
        <v>150000</v>
      </c>
      <c r="D100" s="90">
        <f t="shared" si="8"/>
        <v>0</v>
      </c>
      <c r="E100" s="90">
        <f t="shared" si="9"/>
        <v>0</v>
      </c>
      <c r="F100" s="84">
        <v>150000</v>
      </c>
      <c r="G100" s="90">
        <f t="shared" si="10"/>
        <v>100</v>
      </c>
      <c r="H100" s="102" t="s">
        <v>169</v>
      </c>
      <c r="I100" s="102" t="s">
        <v>241</v>
      </c>
      <c r="J100" s="101" t="s">
        <v>191</v>
      </c>
      <c r="K100" s="73">
        <v>150000</v>
      </c>
      <c r="L100" s="74"/>
    </row>
    <row r="101" spans="1:12" ht="48">
      <c r="A101" s="87">
        <v>6620906195</v>
      </c>
      <c r="B101" s="88" t="s">
        <v>136</v>
      </c>
      <c r="C101" s="84">
        <v>143000</v>
      </c>
      <c r="D101" s="90">
        <f t="shared" si="8"/>
        <v>137158</v>
      </c>
      <c r="E101" s="90">
        <f t="shared" si="9"/>
        <v>95.91468531468531</v>
      </c>
      <c r="F101" s="84">
        <v>5842</v>
      </c>
      <c r="G101" s="90">
        <f t="shared" si="10"/>
        <v>4.085314685314685</v>
      </c>
      <c r="H101" s="102" t="s">
        <v>198</v>
      </c>
      <c r="I101" s="102" t="s">
        <v>248</v>
      </c>
      <c r="J101" s="101" t="s">
        <v>191</v>
      </c>
      <c r="K101" s="73">
        <v>143000</v>
      </c>
      <c r="L101" s="74"/>
    </row>
    <row r="102" spans="1:12" ht="24">
      <c r="A102" s="87">
        <v>6620906196</v>
      </c>
      <c r="B102" s="88" t="s">
        <v>137</v>
      </c>
      <c r="C102" s="84">
        <v>39300</v>
      </c>
      <c r="D102" s="90">
        <f t="shared" si="8"/>
        <v>0</v>
      </c>
      <c r="E102" s="90">
        <f t="shared" si="9"/>
        <v>0</v>
      </c>
      <c r="F102" s="84">
        <v>39300</v>
      </c>
      <c r="G102" s="90">
        <f t="shared" si="10"/>
        <v>100</v>
      </c>
      <c r="H102" s="102" t="s">
        <v>197</v>
      </c>
      <c r="I102" s="102" t="s">
        <v>241</v>
      </c>
      <c r="J102" s="101" t="s">
        <v>208</v>
      </c>
      <c r="K102" s="73">
        <v>39300</v>
      </c>
      <c r="L102" s="74"/>
    </row>
    <row r="103" spans="1:12" ht="48">
      <c r="A103" s="87">
        <v>6620906197</v>
      </c>
      <c r="B103" s="88" t="s">
        <v>138</v>
      </c>
      <c r="C103" s="84">
        <v>50000</v>
      </c>
      <c r="D103" s="90">
        <f t="shared" si="8"/>
        <v>49955</v>
      </c>
      <c r="E103" s="90">
        <f t="shared" si="9"/>
        <v>99.91</v>
      </c>
      <c r="F103" s="84">
        <v>45</v>
      </c>
      <c r="G103" s="90">
        <f t="shared" si="10"/>
        <v>0.09</v>
      </c>
      <c r="H103" s="102" t="s">
        <v>200</v>
      </c>
      <c r="I103" s="102" t="s">
        <v>242</v>
      </c>
      <c r="J103" s="101" t="s">
        <v>199</v>
      </c>
      <c r="K103" s="73">
        <v>50000</v>
      </c>
      <c r="L103" s="74"/>
    </row>
    <row r="104" spans="1:12" ht="48">
      <c r="A104" s="87">
        <v>6620906198</v>
      </c>
      <c r="B104" s="88" t="s">
        <v>139</v>
      </c>
      <c r="C104" s="84">
        <v>10000</v>
      </c>
      <c r="D104" s="90">
        <f t="shared" si="8"/>
        <v>9990</v>
      </c>
      <c r="E104" s="90">
        <f t="shared" si="9"/>
        <v>99.9</v>
      </c>
      <c r="F104" s="84">
        <v>10</v>
      </c>
      <c r="G104" s="90">
        <f t="shared" si="10"/>
        <v>0.1</v>
      </c>
      <c r="H104" s="102" t="s">
        <v>190</v>
      </c>
      <c r="I104" s="102" t="s">
        <v>242</v>
      </c>
      <c r="J104" s="101" t="s">
        <v>189</v>
      </c>
      <c r="K104" s="73">
        <v>10000</v>
      </c>
      <c r="L104" s="74"/>
    </row>
    <row r="105" spans="1:12" ht="24">
      <c r="A105" s="87">
        <v>6620906199</v>
      </c>
      <c r="B105" s="88" t="s">
        <v>63</v>
      </c>
      <c r="C105" s="84">
        <v>250000</v>
      </c>
      <c r="D105" s="90">
        <f t="shared" si="8"/>
        <v>193330</v>
      </c>
      <c r="E105" s="90">
        <f t="shared" si="9"/>
        <v>77.332</v>
      </c>
      <c r="F105" s="84">
        <v>56670</v>
      </c>
      <c r="G105" s="90">
        <f t="shared" si="10"/>
        <v>22.668</v>
      </c>
      <c r="H105" s="102" t="s">
        <v>218</v>
      </c>
      <c r="I105" s="102" t="s">
        <v>240</v>
      </c>
      <c r="J105" s="101" t="s">
        <v>217</v>
      </c>
      <c r="K105" s="73">
        <v>250000</v>
      </c>
      <c r="L105" s="74"/>
    </row>
    <row r="106" spans="1:12" ht="24">
      <c r="A106" s="87">
        <v>6620906201</v>
      </c>
      <c r="B106" s="88" t="s">
        <v>140</v>
      </c>
      <c r="C106" s="84">
        <v>43700</v>
      </c>
      <c r="D106" s="90">
        <f t="shared" si="8"/>
        <v>0</v>
      </c>
      <c r="E106" s="90">
        <f t="shared" si="9"/>
        <v>0</v>
      </c>
      <c r="F106" s="84">
        <v>43700</v>
      </c>
      <c r="G106" s="90">
        <f t="shared" si="10"/>
        <v>100</v>
      </c>
      <c r="H106" s="102"/>
      <c r="I106" s="102" t="s">
        <v>241</v>
      </c>
      <c r="J106" s="101"/>
      <c r="K106" s="73">
        <v>43700</v>
      </c>
      <c r="L106" s="74"/>
    </row>
    <row r="107" spans="1:12" ht="24">
      <c r="A107" s="87">
        <v>6620906202</v>
      </c>
      <c r="B107" s="88" t="s">
        <v>141</v>
      </c>
      <c r="C107" s="84">
        <v>46000</v>
      </c>
      <c r="D107" s="90">
        <f t="shared" si="8"/>
        <v>24531.54</v>
      </c>
      <c r="E107" s="90">
        <f t="shared" si="9"/>
        <v>53.3294347826087</v>
      </c>
      <c r="F107" s="84">
        <v>21468.46</v>
      </c>
      <c r="G107" s="90">
        <f t="shared" si="10"/>
        <v>46.6705652173913</v>
      </c>
      <c r="H107" s="102" t="s">
        <v>224</v>
      </c>
      <c r="I107" s="102" t="s">
        <v>240</v>
      </c>
      <c r="J107" s="101" t="s">
        <v>223</v>
      </c>
      <c r="K107" s="73">
        <v>46000</v>
      </c>
      <c r="L107" s="74"/>
    </row>
    <row r="108" spans="1:12" ht="48">
      <c r="A108" s="87">
        <v>6620906203</v>
      </c>
      <c r="B108" s="88" t="s">
        <v>142</v>
      </c>
      <c r="C108" s="84">
        <v>135000</v>
      </c>
      <c r="D108" s="90">
        <f t="shared" si="8"/>
        <v>0</v>
      </c>
      <c r="E108" s="90">
        <f t="shared" si="9"/>
        <v>0</v>
      </c>
      <c r="F108" s="84">
        <v>135000</v>
      </c>
      <c r="G108" s="90">
        <f t="shared" si="10"/>
        <v>100</v>
      </c>
      <c r="H108" s="102" t="s">
        <v>216</v>
      </c>
      <c r="I108" s="102" t="s">
        <v>241</v>
      </c>
      <c r="J108" s="101" t="s">
        <v>212</v>
      </c>
      <c r="K108" s="73">
        <v>135000</v>
      </c>
      <c r="L108" s="74"/>
    </row>
    <row r="109" spans="1:12" ht="24">
      <c r="A109" s="87">
        <v>6620906204</v>
      </c>
      <c r="B109" s="88" t="s">
        <v>62</v>
      </c>
      <c r="C109" s="84">
        <v>1500000</v>
      </c>
      <c r="D109" s="90">
        <f t="shared" si="8"/>
        <v>400000</v>
      </c>
      <c r="E109" s="90">
        <f t="shared" si="9"/>
        <v>26.666666666666668</v>
      </c>
      <c r="F109" s="84">
        <v>1100000</v>
      </c>
      <c r="G109" s="90">
        <f t="shared" si="10"/>
        <v>73.33333333333333</v>
      </c>
      <c r="H109" s="102" t="s">
        <v>237</v>
      </c>
      <c r="I109" s="102" t="s">
        <v>240</v>
      </c>
      <c r="J109" s="101"/>
      <c r="K109" s="73">
        <v>1500000</v>
      </c>
      <c r="L109" s="74"/>
    </row>
    <row r="110" spans="1:12" ht="48">
      <c r="A110" s="87">
        <v>6620906205</v>
      </c>
      <c r="B110" s="88" t="s">
        <v>143</v>
      </c>
      <c r="C110" s="84">
        <v>170000</v>
      </c>
      <c r="D110" s="90">
        <f t="shared" si="8"/>
        <v>28510</v>
      </c>
      <c r="E110" s="90">
        <f t="shared" si="9"/>
        <v>16.770588235294117</v>
      </c>
      <c r="F110" s="84">
        <v>141490</v>
      </c>
      <c r="G110" s="90">
        <f t="shared" si="10"/>
        <v>83.22941176470589</v>
      </c>
      <c r="H110" s="102" t="s">
        <v>215</v>
      </c>
      <c r="I110" s="102" t="s">
        <v>240</v>
      </c>
      <c r="J110" s="101" t="s">
        <v>209</v>
      </c>
      <c r="K110" s="73">
        <v>170000</v>
      </c>
      <c r="L110" s="74"/>
    </row>
    <row r="111" spans="1:12" ht="24">
      <c r="A111" s="87">
        <v>6620906206</v>
      </c>
      <c r="B111" s="88" t="s">
        <v>144</v>
      </c>
      <c r="C111" s="84">
        <v>45000</v>
      </c>
      <c r="D111" s="90">
        <f t="shared" si="8"/>
        <v>43905</v>
      </c>
      <c r="E111" s="90">
        <f t="shared" si="9"/>
        <v>97.56666666666666</v>
      </c>
      <c r="F111" s="84">
        <v>1095</v>
      </c>
      <c r="G111" s="90">
        <f t="shared" si="10"/>
        <v>2.433333333333333</v>
      </c>
      <c r="H111" s="102" t="s">
        <v>161</v>
      </c>
      <c r="I111" s="102" t="s">
        <v>240</v>
      </c>
      <c r="J111" s="101" t="s">
        <v>160</v>
      </c>
      <c r="K111" s="73">
        <v>45000</v>
      </c>
      <c r="L111" s="74"/>
    </row>
    <row r="112" spans="1:12" ht="24">
      <c r="A112" s="87">
        <v>6620906208</v>
      </c>
      <c r="B112" s="88" t="s">
        <v>24</v>
      </c>
      <c r="C112" s="84">
        <v>50000</v>
      </c>
      <c r="D112" s="90">
        <f t="shared" si="8"/>
        <v>0</v>
      </c>
      <c r="E112" s="90">
        <f t="shared" si="9"/>
        <v>0</v>
      </c>
      <c r="F112" s="84">
        <v>50000</v>
      </c>
      <c r="G112" s="90">
        <f t="shared" si="10"/>
        <v>100</v>
      </c>
      <c r="H112" s="102" t="s">
        <v>175</v>
      </c>
      <c r="I112" s="102" t="s">
        <v>241</v>
      </c>
      <c r="J112" s="101" t="s">
        <v>209</v>
      </c>
      <c r="K112" s="73">
        <v>50000</v>
      </c>
      <c r="L112" s="74"/>
    </row>
    <row r="113" spans="1:12" ht="24">
      <c r="A113" s="87">
        <v>6620906209</v>
      </c>
      <c r="B113" s="88" t="s">
        <v>55</v>
      </c>
      <c r="C113" s="84">
        <v>87000</v>
      </c>
      <c r="D113" s="90">
        <f t="shared" si="8"/>
        <v>0</v>
      </c>
      <c r="E113" s="90">
        <f t="shared" si="9"/>
        <v>0</v>
      </c>
      <c r="F113" s="84">
        <v>87000</v>
      </c>
      <c r="G113" s="90">
        <f t="shared" si="10"/>
        <v>100</v>
      </c>
      <c r="H113" s="102" t="s">
        <v>180</v>
      </c>
      <c r="I113" s="102" t="s">
        <v>241</v>
      </c>
      <c r="J113" s="101" t="s">
        <v>206</v>
      </c>
      <c r="K113" s="73">
        <v>87000</v>
      </c>
      <c r="L113" s="74"/>
    </row>
    <row r="114" spans="1:12" ht="48">
      <c r="A114" s="87">
        <v>6620906210</v>
      </c>
      <c r="B114" s="88" t="s">
        <v>145</v>
      </c>
      <c r="C114" s="84">
        <v>46000</v>
      </c>
      <c r="D114" s="90">
        <f t="shared" si="8"/>
        <v>0</v>
      </c>
      <c r="E114" s="90">
        <f t="shared" si="9"/>
        <v>0</v>
      </c>
      <c r="F114" s="84">
        <v>46000</v>
      </c>
      <c r="G114" s="90">
        <f t="shared" si="10"/>
        <v>100</v>
      </c>
      <c r="H114" s="102" t="s">
        <v>180</v>
      </c>
      <c r="I114" s="102" t="s">
        <v>241</v>
      </c>
      <c r="J114" s="101" t="s">
        <v>206</v>
      </c>
      <c r="K114" s="73">
        <v>46000</v>
      </c>
      <c r="L114" s="74"/>
    </row>
    <row r="115" spans="1:12" ht="24">
      <c r="A115" s="87">
        <v>6620906211</v>
      </c>
      <c r="B115" s="88" t="s">
        <v>146</v>
      </c>
      <c r="C115" s="84">
        <v>66000</v>
      </c>
      <c r="D115" s="90">
        <f t="shared" si="8"/>
        <v>37500</v>
      </c>
      <c r="E115" s="90">
        <f t="shared" si="9"/>
        <v>56.81818181818182</v>
      </c>
      <c r="F115" s="84">
        <v>28500</v>
      </c>
      <c r="G115" s="90">
        <f t="shared" si="10"/>
        <v>43.18181818181818</v>
      </c>
      <c r="H115" s="102" t="s">
        <v>175</v>
      </c>
      <c r="I115" s="102" t="s">
        <v>248</v>
      </c>
      <c r="J115" s="101" t="s">
        <v>191</v>
      </c>
      <c r="K115" s="73">
        <v>66000</v>
      </c>
      <c r="L115" s="74"/>
    </row>
    <row r="116" spans="1:12" ht="48">
      <c r="A116" s="87">
        <v>6620906212</v>
      </c>
      <c r="B116" s="88" t="s">
        <v>147</v>
      </c>
      <c r="C116" s="84">
        <v>52000</v>
      </c>
      <c r="D116" s="90">
        <f t="shared" si="8"/>
        <v>0</v>
      </c>
      <c r="E116" s="90">
        <f aca="true" t="shared" si="11" ref="E116:E126">D116/C116*100</f>
        <v>0</v>
      </c>
      <c r="F116" s="84">
        <v>52000</v>
      </c>
      <c r="G116" s="90">
        <f t="shared" si="10"/>
        <v>100</v>
      </c>
      <c r="H116" s="102" t="s">
        <v>180</v>
      </c>
      <c r="I116" s="102" t="s">
        <v>241</v>
      </c>
      <c r="J116" s="101" t="s">
        <v>219</v>
      </c>
      <c r="K116" s="73">
        <v>52000</v>
      </c>
      <c r="L116" s="74"/>
    </row>
    <row r="117" spans="1:12" s="28" customFormat="1" ht="24">
      <c r="A117" s="87">
        <v>6620906214</v>
      </c>
      <c r="B117" s="88" t="s">
        <v>60</v>
      </c>
      <c r="C117" s="84">
        <v>55000</v>
      </c>
      <c r="D117" s="90">
        <f t="shared" si="8"/>
        <v>9860</v>
      </c>
      <c r="E117" s="90">
        <f t="shared" si="11"/>
        <v>17.92727272727273</v>
      </c>
      <c r="F117" s="84">
        <v>45140</v>
      </c>
      <c r="G117" s="90">
        <f t="shared" si="10"/>
        <v>82.07272727272728</v>
      </c>
      <c r="H117" s="104" t="s">
        <v>205</v>
      </c>
      <c r="I117" s="102" t="s">
        <v>248</v>
      </c>
      <c r="J117" s="101" t="s">
        <v>194</v>
      </c>
      <c r="K117" s="73">
        <v>55000</v>
      </c>
      <c r="L117" s="74"/>
    </row>
    <row r="118" spans="1:12" s="28" customFormat="1" ht="24">
      <c r="A118" s="87">
        <v>6620906215</v>
      </c>
      <c r="B118" s="88" t="s">
        <v>148</v>
      </c>
      <c r="C118" s="84">
        <v>82000</v>
      </c>
      <c r="D118" s="90">
        <f t="shared" si="8"/>
        <v>7200</v>
      </c>
      <c r="E118" s="90">
        <f t="shared" si="11"/>
        <v>8.780487804878048</v>
      </c>
      <c r="F118" s="84">
        <v>74800</v>
      </c>
      <c r="G118" s="90">
        <f t="shared" si="10"/>
        <v>91.21951219512195</v>
      </c>
      <c r="H118" s="104" t="s">
        <v>180</v>
      </c>
      <c r="I118" s="102" t="s">
        <v>248</v>
      </c>
      <c r="J118" s="101" t="s">
        <v>206</v>
      </c>
      <c r="K118" s="73">
        <v>82000</v>
      </c>
      <c r="L118" s="74"/>
    </row>
    <row r="119" spans="1:12" s="28" customFormat="1" ht="24">
      <c r="A119" s="87">
        <v>6620906217</v>
      </c>
      <c r="B119" s="88" t="s">
        <v>58</v>
      </c>
      <c r="C119" s="84">
        <v>200000</v>
      </c>
      <c r="D119" s="90">
        <f t="shared" si="8"/>
        <v>0</v>
      </c>
      <c r="E119" s="90">
        <f t="shared" si="11"/>
        <v>0</v>
      </c>
      <c r="F119" s="84">
        <v>200000</v>
      </c>
      <c r="G119" s="90">
        <f t="shared" si="10"/>
        <v>100</v>
      </c>
      <c r="H119" s="104" t="s">
        <v>221</v>
      </c>
      <c r="I119" s="102" t="s">
        <v>241</v>
      </c>
      <c r="J119" s="101" t="s">
        <v>222</v>
      </c>
      <c r="K119" s="73">
        <v>200000</v>
      </c>
      <c r="L119" s="74"/>
    </row>
    <row r="120" spans="1:12" s="28" customFormat="1" ht="24">
      <c r="A120" s="87">
        <v>6620906218</v>
      </c>
      <c r="B120" s="88" t="s">
        <v>149</v>
      </c>
      <c r="C120" s="84">
        <v>150000</v>
      </c>
      <c r="D120" s="90">
        <f t="shared" si="8"/>
        <v>0</v>
      </c>
      <c r="E120" s="90">
        <f t="shared" si="11"/>
        <v>0</v>
      </c>
      <c r="F120" s="84">
        <v>150000</v>
      </c>
      <c r="G120" s="90">
        <f t="shared" si="10"/>
        <v>100</v>
      </c>
      <c r="H120" s="104" t="s">
        <v>165</v>
      </c>
      <c r="I120" s="102" t="s">
        <v>241</v>
      </c>
      <c r="J120" s="101" t="s">
        <v>220</v>
      </c>
      <c r="K120" s="73">
        <v>150000</v>
      </c>
      <c r="L120" s="74"/>
    </row>
    <row r="121" spans="1:12" s="28" customFormat="1" ht="24">
      <c r="A121" s="87">
        <v>6620906219</v>
      </c>
      <c r="B121" s="88" t="s">
        <v>150</v>
      </c>
      <c r="C121" s="84">
        <v>100000</v>
      </c>
      <c r="D121" s="90">
        <f t="shared" si="8"/>
        <v>0</v>
      </c>
      <c r="E121" s="90">
        <f t="shared" si="11"/>
        <v>0</v>
      </c>
      <c r="F121" s="84">
        <v>100000</v>
      </c>
      <c r="G121" s="90">
        <f t="shared" si="10"/>
        <v>100</v>
      </c>
      <c r="H121" s="104" t="s">
        <v>159</v>
      </c>
      <c r="I121" s="102" t="s">
        <v>241</v>
      </c>
      <c r="J121" s="101" t="s">
        <v>225</v>
      </c>
      <c r="K121" s="73">
        <v>100000</v>
      </c>
      <c r="L121" s="74"/>
    </row>
    <row r="122" spans="1:12" s="28" customFormat="1" ht="24">
      <c r="A122" s="87">
        <v>6620906220</v>
      </c>
      <c r="B122" s="88" t="s">
        <v>151</v>
      </c>
      <c r="C122" s="84">
        <v>190000</v>
      </c>
      <c r="D122" s="90">
        <f t="shared" si="8"/>
        <v>32650</v>
      </c>
      <c r="E122" s="90">
        <f t="shared" si="11"/>
        <v>17.18421052631579</v>
      </c>
      <c r="F122" s="84">
        <v>157350</v>
      </c>
      <c r="G122" s="90">
        <f t="shared" si="10"/>
        <v>82.8157894736842</v>
      </c>
      <c r="H122" s="104" t="s">
        <v>180</v>
      </c>
      <c r="I122" s="102" t="s">
        <v>240</v>
      </c>
      <c r="J122" s="101" t="s">
        <v>191</v>
      </c>
      <c r="K122" s="73">
        <v>190000</v>
      </c>
      <c r="L122" s="74"/>
    </row>
    <row r="123" spans="1:12" s="28" customFormat="1" ht="24">
      <c r="A123" s="87">
        <v>6620906221</v>
      </c>
      <c r="B123" s="88" t="s">
        <v>59</v>
      </c>
      <c r="C123" s="84">
        <v>300000</v>
      </c>
      <c r="D123" s="90">
        <f t="shared" si="8"/>
        <v>40000</v>
      </c>
      <c r="E123" s="90">
        <f t="shared" si="11"/>
        <v>13.333333333333334</v>
      </c>
      <c r="F123" s="84">
        <v>260000</v>
      </c>
      <c r="G123" s="90">
        <f>F123/C123*100</f>
        <v>86.66666666666667</v>
      </c>
      <c r="H123" s="104" t="s">
        <v>237</v>
      </c>
      <c r="I123" s="102" t="s">
        <v>240</v>
      </c>
      <c r="J123" s="101"/>
      <c r="K123" s="73">
        <v>300000</v>
      </c>
      <c r="L123" s="74"/>
    </row>
    <row r="124" spans="1:12" s="28" customFormat="1" ht="48">
      <c r="A124" s="87">
        <v>6620906223</v>
      </c>
      <c r="B124" s="88" t="s">
        <v>152</v>
      </c>
      <c r="C124" s="84">
        <v>30000</v>
      </c>
      <c r="D124" s="90">
        <f t="shared" si="8"/>
        <v>0</v>
      </c>
      <c r="E124" s="90">
        <f t="shared" si="11"/>
        <v>0</v>
      </c>
      <c r="F124" s="84">
        <v>30000</v>
      </c>
      <c r="G124" s="90">
        <f>F124/C124*100</f>
        <v>100</v>
      </c>
      <c r="H124" s="104" t="s">
        <v>186</v>
      </c>
      <c r="I124" s="102" t="s">
        <v>241</v>
      </c>
      <c r="J124" s="101" t="s">
        <v>207</v>
      </c>
      <c r="K124" s="73">
        <v>30000</v>
      </c>
      <c r="L124" s="74"/>
    </row>
    <row r="125" spans="1:12" s="28" customFormat="1" ht="24">
      <c r="A125" s="59">
        <v>6620906224</v>
      </c>
      <c r="B125" s="59" t="s">
        <v>246</v>
      </c>
      <c r="C125" s="84">
        <v>316922</v>
      </c>
      <c r="D125" s="90">
        <f t="shared" si="8"/>
        <v>192700</v>
      </c>
      <c r="E125" s="90">
        <f t="shared" si="11"/>
        <v>60.80360467244306</v>
      </c>
      <c r="F125" s="84">
        <v>124222</v>
      </c>
      <c r="G125" s="90">
        <f>F125/C125*100</f>
        <v>39.196395327556935</v>
      </c>
      <c r="H125" s="104"/>
      <c r="I125" s="102" t="s">
        <v>248</v>
      </c>
      <c r="J125" s="101"/>
      <c r="K125" s="73">
        <v>316922</v>
      </c>
      <c r="L125" s="74"/>
    </row>
    <row r="126" spans="1:12" s="28" customFormat="1" ht="24">
      <c r="A126" s="59">
        <v>6620906225</v>
      </c>
      <c r="B126" s="59" t="s">
        <v>247</v>
      </c>
      <c r="C126" s="84">
        <v>326766</v>
      </c>
      <c r="D126" s="90">
        <f>C126-F126</f>
        <v>218000</v>
      </c>
      <c r="E126" s="90">
        <f t="shared" si="11"/>
        <v>66.71440725167244</v>
      </c>
      <c r="F126" s="84">
        <v>108766</v>
      </c>
      <c r="G126" s="90">
        <f>F126/C126*100</f>
        <v>33.285592748327545</v>
      </c>
      <c r="H126" s="104"/>
      <c r="I126" s="102" t="s">
        <v>248</v>
      </c>
      <c r="J126" s="101"/>
      <c r="K126" s="73">
        <v>326766</v>
      </c>
      <c r="L126" s="74"/>
    </row>
    <row r="127" spans="1:31" s="30" customFormat="1" ht="24">
      <c r="A127" s="121" t="s">
        <v>47</v>
      </c>
      <c r="B127" s="121"/>
      <c r="C127" s="92">
        <f>SUM(C128:C133)</f>
        <v>5993500</v>
      </c>
      <c r="D127" s="92">
        <f aca="true" t="shared" si="12" ref="D127:D133">C127-F127</f>
        <v>0</v>
      </c>
      <c r="E127" s="92">
        <f aca="true" t="shared" si="13" ref="E127:E134">D127/C127*100</f>
        <v>0</v>
      </c>
      <c r="F127" s="92">
        <f>SUM(F128:F133)</f>
        <v>5993500</v>
      </c>
      <c r="G127" s="93">
        <f aca="true" t="shared" si="14" ref="G127:G134">F127/C127*100</f>
        <v>100</v>
      </c>
      <c r="H127" s="103"/>
      <c r="I127" s="103"/>
      <c r="J127" s="103"/>
      <c r="K127" s="74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</row>
    <row r="128" spans="1:11" ht="24">
      <c r="A128" s="87">
        <v>6620906163</v>
      </c>
      <c r="B128" s="88" t="s">
        <v>25</v>
      </c>
      <c r="C128" s="89">
        <v>1100000</v>
      </c>
      <c r="D128" s="94">
        <f t="shared" si="12"/>
        <v>0</v>
      </c>
      <c r="E128" s="94">
        <f t="shared" si="13"/>
        <v>0</v>
      </c>
      <c r="F128" s="84">
        <v>1100000</v>
      </c>
      <c r="G128" s="90">
        <f t="shared" si="14"/>
        <v>100</v>
      </c>
      <c r="H128" s="102" t="s">
        <v>181</v>
      </c>
      <c r="I128" s="102" t="s">
        <v>241</v>
      </c>
      <c r="J128" s="101" t="s">
        <v>225</v>
      </c>
      <c r="K128" s="73">
        <v>1100000</v>
      </c>
    </row>
    <row r="129" spans="1:11" ht="48">
      <c r="A129" s="87">
        <v>6620906189</v>
      </c>
      <c r="B129" s="88" t="s">
        <v>64</v>
      </c>
      <c r="C129" s="89">
        <v>1003500</v>
      </c>
      <c r="D129" s="94">
        <f t="shared" si="12"/>
        <v>0</v>
      </c>
      <c r="E129" s="94">
        <f t="shared" si="13"/>
        <v>0</v>
      </c>
      <c r="F129" s="84">
        <v>1003500</v>
      </c>
      <c r="G129" s="90">
        <f t="shared" si="14"/>
        <v>100</v>
      </c>
      <c r="H129" s="102" t="s">
        <v>238</v>
      </c>
      <c r="I129" s="102" t="s">
        <v>241</v>
      </c>
      <c r="J129" s="101" t="s">
        <v>225</v>
      </c>
      <c r="K129" s="73">
        <v>1003500</v>
      </c>
    </row>
    <row r="130" spans="1:11" ht="48">
      <c r="A130" s="87">
        <v>6620906200</v>
      </c>
      <c r="B130" s="88" t="s">
        <v>153</v>
      </c>
      <c r="C130" s="89">
        <v>2230000</v>
      </c>
      <c r="D130" s="94">
        <f t="shared" si="12"/>
        <v>0</v>
      </c>
      <c r="E130" s="94">
        <f t="shared" si="13"/>
        <v>0</v>
      </c>
      <c r="F130" s="84">
        <v>2230000</v>
      </c>
      <c r="G130" s="90">
        <f t="shared" si="14"/>
        <v>100</v>
      </c>
      <c r="H130" s="102" t="s">
        <v>239</v>
      </c>
      <c r="I130" s="102" t="s">
        <v>241</v>
      </c>
      <c r="J130" s="101" t="s">
        <v>225</v>
      </c>
      <c r="K130" s="73">
        <v>2230000</v>
      </c>
    </row>
    <row r="131" spans="1:11" ht="24">
      <c r="A131" s="87">
        <v>6620906213</v>
      </c>
      <c r="B131" s="88" t="s">
        <v>154</v>
      </c>
      <c r="C131" s="89">
        <v>460000</v>
      </c>
      <c r="D131" s="94">
        <f t="shared" si="12"/>
        <v>0</v>
      </c>
      <c r="E131" s="94">
        <f t="shared" si="13"/>
        <v>0</v>
      </c>
      <c r="F131" s="84">
        <v>460000</v>
      </c>
      <c r="G131" s="90">
        <f t="shared" si="14"/>
        <v>100</v>
      </c>
      <c r="H131" s="102" t="s">
        <v>226</v>
      </c>
      <c r="I131" s="102" t="s">
        <v>241</v>
      </c>
      <c r="J131" s="101" t="s">
        <v>194</v>
      </c>
      <c r="K131" s="73">
        <v>460000</v>
      </c>
    </row>
    <row r="132" spans="1:11" ht="24">
      <c r="A132" s="87">
        <v>6620906216</v>
      </c>
      <c r="B132" s="88" t="s">
        <v>44</v>
      </c>
      <c r="C132" s="89">
        <v>200000</v>
      </c>
      <c r="D132" s="94">
        <f t="shared" si="12"/>
        <v>0</v>
      </c>
      <c r="E132" s="94">
        <f t="shared" si="13"/>
        <v>0</v>
      </c>
      <c r="F132" s="84">
        <v>200000</v>
      </c>
      <c r="G132" s="90">
        <f t="shared" si="14"/>
        <v>100</v>
      </c>
      <c r="H132" s="102" t="s">
        <v>171</v>
      </c>
      <c r="I132" s="102" t="s">
        <v>241</v>
      </c>
      <c r="J132" s="101" t="s">
        <v>227</v>
      </c>
      <c r="K132" s="73">
        <v>200000</v>
      </c>
    </row>
    <row r="133" spans="1:11" ht="48">
      <c r="A133" s="87">
        <v>6620906222</v>
      </c>
      <c r="B133" s="88" t="s">
        <v>155</v>
      </c>
      <c r="C133" s="89">
        <v>1000000</v>
      </c>
      <c r="D133" s="94">
        <f t="shared" si="12"/>
        <v>0</v>
      </c>
      <c r="E133" s="94">
        <f t="shared" si="13"/>
        <v>0</v>
      </c>
      <c r="F133" s="84">
        <v>1000000</v>
      </c>
      <c r="G133" s="90">
        <f t="shared" si="14"/>
        <v>100</v>
      </c>
      <c r="H133" s="102" t="s">
        <v>215</v>
      </c>
      <c r="I133" s="102" t="s">
        <v>241</v>
      </c>
      <c r="J133" s="101" t="s">
        <v>206</v>
      </c>
      <c r="K133" s="73">
        <v>1000000</v>
      </c>
    </row>
    <row r="134" spans="1:31" s="30" customFormat="1" ht="24">
      <c r="A134" s="109" t="s">
        <v>35</v>
      </c>
      <c r="B134" s="109"/>
      <c r="C134" s="31">
        <f>C5+C12+C39+C59+C127</f>
        <v>39935088</v>
      </c>
      <c r="D134" s="31">
        <f>C134-F134</f>
        <v>10385877.11</v>
      </c>
      <c r="E134" s="40">
        <f t="shared" si="13"/>
        <v>26.006896767073606</v>
      </c>
      <c r="F134" s="31">
        <f>F5+F12+F59+F127+F39</f>
        <v>29549210.89</v>
      </c>
      <c r="G134" s="40">
        <f t="shared" si="14"/>
        <v>73.99310323292639</v>
      </c>
      <c r="H134" s="99"/>
      <c r="I134" s="99"/>
      <c r="J134" s="99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</row>
    <row r="136" spans="1:2" ht="24">
      <c r="A136" s="30" t="s">
        <v>69</v>
      </c>
      <c r="B136" s="65" t="s">
        <v>70</v>
      </c>
    </row>
    <row r="139" spans="2:33" ht="24">
      <c r="B139" s="42" t="s">
        <v>45</v>
      </c>
      <c r="AF139" s="28"/>
      <c r="AG139" s="28"/>
    </row>
    <row r="140" spans="1:33" ht="24">
      <c r="A140" s="114"/>
      <c r="B140" s="115"/>
      <c r="C140" s="115"/>
      <c r="D140" s="115"/>
      <c r="E140" s="43"/>
      <c r="AF140" s="28"/>
      <c r="AG140" s="28"/>
    </row>
    <row r="141" spans="1:33" ht="24">
      <c r="A141" s="114"/>
      <c r="B141" s="115"/>
      <c r="C141" s="115"/>
      <c r="D141" s="115"/>
      <c r="E141" s="43"/>
      <c r="F141" s="76"/>
      <c r="AF141" s="28"/>
      <c r="AG141" s="28"/>
    </row>
    <row r="142" spans="1:33" ht="24">
      <c r="A142" s="114"/>
      <c r="B142" s="115"/>
      <c r="C142" s="115"/>
      <c r="D142" s="115"/>
      <c r="E142" s="43"/>
      <c r="F142" s="78"/>
      <c r="AF142" s="28"/>
      <c r="AG142" s="28"/>
    </row>
    <row r="143" spans="1:33" ht="24">
      <c r="A143" s="114"/>
      <c r="B143" s="115"/>
      <c r="C143" s="115"/>
      <c r="D143" s="115"/>
      <c r="E143" s="43"/>
      <c r="F143" s="78"/>
      <c r="AF143" s="28"/>
      <c r="AG143" s="28"/>
    </row>
    <row r="144" spans="1:33" ht="24.75" thickBot="1">
      <c r="A144" s="118" t="s">
        <v>74</v>
      </c>
      <c r="B144" s="119"/>
      <c r="C144" s="119"/>
      <c r="D144" s="119"/>
      <c r="E144" s="75"/>
      <c r="F144" s="77">
        <f>SUM(F140:F143)</f>
        <v>0</v>
      </c>
      <c r="AF144" s="28"/>
      <c r="AG144" s="28"/>
    </row>
    <row r="145" spans="1:33" ht="24.75" thickTop="1">
      <c r="A145" s="110"/>
      <c r="B145" s="111"/>
      <c r="C145" s="111"/>
      <c r="D145" s="111"/>
      <c r="E145" s="43"/>
      <c r="AF145" s="28"/>
      <c r="AG145" s="28"/>
    </row>
    <row r="146" spans="1:33" ht="24">
      <c r="A146" s="110"/>
      <c r="B146" s="111"/>
      <c r="C146" s="111"/>
      <c r="D146" s="111"/>
      <c r="E146" s="43"/>
      <c r="AF146" s="28"/>
      <c r="AG146" s="28"/>
    </row>
    <row r="147" spans="1:33" ht="24">
      <c r="A147" s="110"/>
      <c r="B147" s="111"/>
      <c r="C147" s="111"/>
      <c r="D147" s="111"/>
      <c r="E147" s="43"/>
      <c r="AF147" s="28"/>
      <c r="AG147" s="28"/>
    </row>
    <row r="148" spans="1:33" ht="24">
      <c r="A148" s="110"/>
      <c r="B148" s="111"/>
      <c r="C148" s="111"/>
      <c r="D148" s="111"/>
      <c r="E148" s="43"/>
      <c r="AF148" s="28"/>
      <c r="AG148" s="28"/>
    </row>
    <row r="149" spans="1:10" s="4" customFormat="1" ht="26.25">
      <c r="A149" s="117"/>
      <c r="B149" s="117"/>
      <c r="C149" s="62"/>
      <c r="D149" s="62"/>
      <c r="E149" s="62"/>
      <c r="F149" s="63"/>
      <c r="G149" s="62"/>
      <c r="H149" s="106"/>
      <c r="I149" s="106"/>
      <c r="J149" s="43"/>
    </row>
  </sheetData>
  <sheetProtection/>
  <mergeCells count="18">
    <mergeCell ref="A146:D146"/>
    <mergeCell ref="A147:D147"/>
    <mergeCell ref="A12:B12"/>
    <mergeCell ref="A140:D140"/>
    <mergeCell ref="A148:D148"/>
    <mergeCell ref="A149:B149"/>
    <mergeCell ref="A141:D141"/>
    <mergeCell ref="A144:D144"/>
    <mergeCell ref="A59:B59"/>
    <mergeCell ref="A127:B127"/>
    <mergeCell ref="A1:J1"/>
    <mergeCell ref="A2:J2"/>
    <mergeCell ref="A134:B134"/>
    <mergeCell ref="A145:D145"/>
    <mergeCell ref="A5:B5"/>
    <mergeCell ref="A4:B4"/>
    <mergeCell ref="A142:D142"/>
    <mergeCell ref="A143:D143"/>
  </mergeCells>
  <printOptions/>
  <pageMargins left="0" right="0" top="0" bottom="0.1968503937007874" header="0.31496062992125984" footer="0.31496062992125984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4"/>
  <sheetViews>
    <sheetView zoomScalePageLayoutView="0" workbookViewId="0" topLeftCell="A2">
      <selection activeCell="A1" sqref="A1:J24"/>
    </sheetView>
  </sheetViews>
  <sheetFormatPr defaultColWidth="9.140625" defaultRowHeight="15"/>
  <cols>
    <col min="1" max="1" width="15.421875" style="50" customWidth="1"/>
    <col min="2" max="2" width="30.421875" style="47" customWidth="1"/>
    <col min="3" max="3" width="21.57421875" style="47" customWidth="1"/>
    <col min="4" max="4" width="19.57421875" style="47" customWidth="1"/>
    <col min="5" max="5" width="13.57421875" style="47" customWidth="1"/>
    <col min="6" max="6" width="19.7109375" style="47" customWidth="1"/>
    <col min="7" max="7" width="14.57421875" style="47" customWidth="1"/>
    <col min="8" max="8" width="16.00390625" style="50" customWidth="1"/>
    <col min="9" max="9" width="14.00390625" style="50" customWidth="1"/>
    <col min="10" max="10" width="15.28125" style="50" customWidth="1"/>
    <col min="11" max="16" width="9.140625" style="47" customWidth="1"/>
    <col min="17" max="17" width="11.7109375" style="47" bestFit="1" customWidth="1"/>
    <col min="18" max="16384" width="9.140625" style="47" customWidth="1"/>
  </cols>
  <sheetData>
    <row r="1" spans="1:10" s="44" customFormat="1" ht="24.75" customHeight="1">
      <c r="A1" s="125" t="s">
        <v>250</v>
      </c>
      <c r="B1" s="125"/>
      <c r="C1" s="125"/>
      <c r="D1" s="125"/>
      <c r="E1" s="125"/>
      <c r="F1" s="125"/>
      <c r="G1" s="125"/>
      <c r="H1" s="125"/>
      <c r="I1" s="125"/>
      <c r="J1" s="125"/>
    </row>
    <row r="2" spans="1:10" s="44" customFormat="1" ht="24.75" customHeight="1">
      <c r="A2" s="126" t="s">
        <v>29</v>
      </c>
      <c r="B2" s="126"/>
      <c r="C2" s="126"/>
      <c r="D2" s="126"/>
      <c r="E2" s="126"/>
      <c r="F2" s="126"/>
      <c r="G2" s="126"/>
      <c r="H2" s="126"/>
      <c r="I2" s="126"/>
      <c r="J2" s="126"/>
    </row>
    <row r="3" spans="1:31" s="21" customFormat="1" ht="48">
      <c r="A3" s="3" t="s">
        <v>0</v>
      </c>
      <c r="B3" s="3" t="s">
        <v>1</v>
      </c>
      <c r="C3" s="18" t="s">
        <v>27</v>
      </c>
      <c r="D3" s="18" t="s">
        <v>26</v>
      </c>
      <c r="E3" s="18" t="s">
        <v>28</v>
      </c>
      <c r="F3" s="18" t="s">
        <v>3</v>
      </c>
      <c r="G3" s="19" t="s">
        <v>28</v>
      </c>
      <c r="H3" s="3" t="s">
        <v>65</v>
      </c>
      <c r="I3" s="3" t="s">
        <v>67</v>
      </c>
      <c r="J3" s="3" t="s">
        <v>66</v>
      </c>
      <c r="K3" s="16"/>
      <c r="L3" s="16"/>
      <c r="M3" s="16"/>
      <c r="N3" s="16"/>
      <c r="O3" s="16"/>
      <c r="P3" s="16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</row>
    <row r="4" spans="1:10" s="45" customFormat="1" ht="24.75" customHeight="1">
      <c r="A4" s="124" t="s">
        <v>4</v>
      </c>
      <c r="B4" s="124"/>
      <c r="C4" s="81">
        <f>C14</f>
        <v>18031310</v>
      </c>
      <c r="D4" s="81">
        <f>D14</f>
        <v>8602428.5</v>
      </c>
      <c r="E4" s="81">
        <f aca="true" t="shared" si="0" ref="E4:E13">D4/C4*100</f>
        <v>47.7082835356943</v>
      </c>
      <c r="F4" s="81">
        <f>F14</f>
        <v>9428881.5</v>
      </c>
      <c r="G4" s="81">
        <f aca="true" t="shared" si="1" ref="G4:G14">F4/C4*100</f>
        <v>52.29171646430571</v>
      </c>
      <c r="H4" s="96"/>
      <c r="I4" s="67" t="s">
        <v>68</v>
      </c>
      <c r="J4" s="96"/>
    </row>
    <row r="5" spans="1:10" s="45" customFormat="1" ht="24" customHeight="1">
      <c r="A5" s="123" t="s">
        <v>5</v>
      </c>
      <c r="B5" s="123"/>
      <c r="C5" s="82">
        <f>SUM(C6)</f>
        <v>1856860</v>
      </c>
      <c r="D5" s="82">
        <f aca="true" t="shared" si="2" ref="D5:D13">C5-F5</f>
        <v>563050</v>
      </c>
      <c r="E5" s="82">
        <f t="shared" si="0"/>
        <v>30.322695302823043</v>
      </c>
      <c r="F5" s="82">
        <f>SUM(F6)</f>
        <v>1293810</v>
      </c>
      <c r="G5" s="83">
        <f t="shared" si="1"/>
        <v>69.67730469717695</v>
      </c>
      <c r="H5" s="66"/>
      <c r="I5" s="66"/>
      <c r="J5" s="66"/>
    </row>
    <row r="6" spans="1:10" ht="24.75" customHeight="1">
      <c r="A6" s="60">
        <v>6610906101</v>
      </c>
      <c r="B6" s="59" t="s">
        <v>30</v>
      </c>
      <c r="C6" s="84">
        <v>1856860</v>
      </c>
      <c r="D6" s="80">
        <f t="shared" si="2"/>
        <v>563050</v>
      </c>
      <c r="E6" s="80">
        <f t="shared" si="0"/>
        <v>30.322695302823043</v>
      </c>
      <c r="F6" s="135">
        <v>1293810</v>
      </c>
      <c r="G6" s="85">
        <f t="shared" si="1"/>
        <v>69.67730469717695</v>
      </c>
      <c r="H6" s="46" t="s">
        <v>71</v>
      </c>
      <c r="I6" s="46" t="s">
        <v>73</v>
      </c>
      <c r="J6" s="46" t="s">
        <v>229</v>
      </c>
    </row>
    <row r="7" spans="1:10" s="45" customFormat="1" ht="24" customHeight="1">
      <c r="A7" s="123" t="s">
        <v>36</v>
      </c>
      <c r="B7" s="123"/>
      <c r="C7" s="82">
        <f>SUM(C8:C10)</f>
        <v>400000</v>
      </c>
      <c r="D7" s="82">
        <f>C7-F7</f>
        <v>157390</v>
      </c>
      <c r="E7" s="82">
        <f>D7/C7*100</f>
        <v>39.347500000000004</v>
      </c>
      <c r="F7" s="82">
        <f>SUM(F8:F10)</f>
        <v>242610</v>
      </c>
      <c r="G7" s="83">
        <f>F7/C7*100</f>
        <v>60.652499999999996</v>
      </c>
      <c r="H7" s="66"/>
      <c r="I7" s="66"/>
      <c r="J7" s="66"/>
    </row>
    <row r="8" spans="1:10" ht="24.75" customHeight="1">
      <c r="A8" s="60">
        <v>6610906104</v>
      </c>
      <c r="B8" s="59" t="s">
        <v>84</v>
      </c>
      <c r="C8" s="84">
        <v>100000</v>
      </c>
      <c r="D8" s="80">
        <f t="shared" si="2"/>
        <v>49800</v>
      </c>
      <c r="E8" s="80">
        <f>D8/C8*100</f>
        <v>49.8</v>
      </c>
      <c r="F8" s="58">
        <v>50200</v>
      </c>
      <c r="G8" s="85">
        <f>F8/C8*100</f>
        <v>50.2</v>
      </c>
      <c r="H8" s="46"/>
      <c r="I8" s="46" t="s">
        <v>73</v>
      </c>
      <c r="J8" s="69" t="s">
        <v>72</v>
      </c>
    </row>
    <row r="9" spans="1:10" ht="24.75" customHeight="1">
      <c r="A9" s="60">
        <v>6610906105</v>
      </c>
      <c r="B9" s="59" t="s">
        <v>21</v>
      </c>
      <c r="C9" s="84">
        <v>200000</v>
      </c>
      <c r="D9" s="80">
        <f t="shared" si="2"/>
        <v>58140</v>
      </c>
      <c r="E9" s="80">
        <f>D9/C9*100</f>
        <v>29.07</v>
      </c>
      <c r="F9" s="58">
        <v>141860</v>
      </c>
      <c r="G9" s="85">
        <f>F9/C9*100</f>
        <v>70.93</v>
      </c>
      <c r="H9" s="46"/>
      <c r="I9" s="46" t="s">
        <v>73</v>
      </c>
      <c r="J9" s="69" t="s">
        <v>72</v>
      </c>
    </row>
    <row r="10" spans="1:10" ht="24.75" customHeight="1">
      <c r="A10" s="60">
        <v>6610906106</v>
      </c>
      <c r="B10" s="59" t="s">
        <v>17</v>
      </c>
      <c r="C10" s="84">
        <v>100000</v>
      </c>
      <c r="D10" s="80">
        <f t="shared" si="2"/>
        <v>49450</v>
      </c>
      <c r="E10" s="80">
        <f>D10/C10*100</f>
        <v>49.45</v>
      </c>
      <c r="F10" s="58">
        <v>50550</v>
      </c>
      <c r="G10" s="85">
        <f>F10/C10*100</f>
        <v>50.55</v>
      </c>
      <c r="H10" s="46"/>
      <c r="I10" s="46" t="s">
        <v>73</v>
      </c>
      <c r="J10" s="69" t="s">
        <v>72</v>
      </c>
    </row>
    <row r="11" spans="1:17" s="45" customFormat="1" ht="24">
      <c r="A11" s="123" t="s">
        <v>38</v>
      </c>
      <c r="B11" s="123"/>
      <c r="C11" s="82">
        <f>SUM(C12:C13)</f>
        <v>15774450</v>
      </c>
      <c r="D11" s="82">
        <f>C11-F11</f>
        <v>7881988.5</v>
      </c>
      <c r="E11" s="82">
        <f t="shared" si="0"/>
        <v>49.966803913924096</v>
      </c>
      <c r="F11" s="82">
        <f>SUM(F12:F13)</f>
        <v>7892461.5</v>
      </c>
      <c r="G11" s="83">
        <f t="shared" si="1"/>
        <v>50.033196086075904</v>
      </c>
      <c r="H11" s="66"/>
      <c r="I11" s="68"/>
      <c r="J11" s="68"/>
      <c r="K11" s="48"/>
      <c r="L11" s="48"/>
      <c r="M11" s="24"/>
      <c r="N11" s="49"/>
      <c r="O11" s="24"/>
      <c r="P11" s="24"/>
      <c r="Q11" s="24"/>
    </row>
    <row r="12" spans="1:17" ht="24">
      <c r="A12" s="60">
        <v>6610906102</v>
      </c>
      <c r="B12" s="59" t="s">
        <v>30</v>
      </c>
      <c r="C12" s="84">
        <v>15425250</v>
      </c>
      <c r="D12" s="80">
        <f t="shared" si="2"/>
        <v>7712625</v>
      </c>
      <c r="E12" s="80">
        <f t="shared" si="0"/>
        <v>50</v>
      </c>
      <c r="F12" s="58">
        <v>7712625</v>
      </c>
      <c r="G12" s="80">
        <f t="shared" si="1"/>
        <v>50</v>
      </c>
      <c r="H12" s="71"/>
      <c r="I12" s="46" t="s">
        <v>73</v>
      </c>
      <c r="J12" s="69" t="s">
        <v>229</v>
      </c>
      <c r="K12" s="48"/>
      <c r="L12" s="48"/>
      <c r="M12" s="24"/>
      <c r="N12" s="49"/>
      <c r="O12" s="24"/>
      <c r="P12" s="24"/>
      <c r="Q12" s="24"/>
    </row>
    <row r="13" spans="1:17" ht="24">
      <c r="A13" s="60">
        <v>6610906103</v>
      </c>
      <c r="B13" s="59" t="s">
        <v>22</v>
      </c>
      <c r="C13" s="84">
        <v>349200</v>
      </c>
      <c r="D13" s="80">
        <f t="shared" si="2"/>
        <v>169363.5</v>
      </c>
      <c r="E13" s="80">
        <f t="shared" si="0"/>
        <v>48.50042955326461</v>
      </c>
      <c r="F13" s="58">
        <v>179836.5</v>
      </c>
      <c r="G13" s="80">
        <f t="shared" si="1"/>
        <v>51.4995704467354</v>
      </c>
      <c r="H13" s="71"/>
      <c r="I13" s="46" t="s">
        <v>73</v>
      </c>
      <c r="J13" s="69" t="s">
        <v>72</v>
      </c>
      <c r="K13" s="48"/>
      <c r="L13" s="48"/>
      <c r="M13" s="24"/>
      <c r="N13" s="49"/>
      <c r="O13" s="24"/>
      <c r="P13" s="24"/>
      <c r="Q13" s="24"/>
    </row>
    <row r="14" spans="1:17" s="45" customFormat="1" ht="24">
      <c r="A14" s="122" t="s">
        <v>35</v>
      </c>
      <c r="B14" s="122"/>
      <c r="C14" s="81">
        <f>C11+C5+C7</f>
        <v>18031310</v>
      </c>
      <c r="D14" s="81">
        <f>D11+D5+D7</f>
        <v>8602428.5</v>
      </c>
      <c r="E14" s="86">
        <f>D14/C14*100</f>
        <v>47.7082835356943</v>
      </c>
      <c r="F14" s="81">
        <f>F11+F5+F7</f>
        <v>9428881.5</v>
      </c>
      <c r="G14" s="86">
        <f t="shared" si="1"/>
        <v>52.29171646430571</v>
      </c>
      <c r="H14" s="96"/>
      <c r="I14" s="70"/>
      <c r="J14" s="70"/>
      <c r="K14" s="48"/>
      <c r="L14" s="48"/>
      <c r="M14" s="24"/>
      <c r="N14" s="49"/>
      <c r="O14" s="24"/>
      <c r="P14" s="24"/>
      <c r="Q14" s="24"/>
    </row>
    <row r="16" spans="1:31" s="29" customFormat="1" ht="48" customHeight="1">
      <c r="A16" s="30" t="s">
        <v>69</v>
      </c>
      <c r="B16" s="127" t="s">
        <v>70</v>
      </c>
      <c r="C16" s="127"/>
      <c r="D16" s="127"/>
      <c r="E16" s="32"/>
      <c r="F16" s="32"/>
      <c r="G16" s="32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</row>
    <row r="19" spans="2:7" s="28" customFormat="1" ht="24">
      <c r="B19" s="51" t="s">
        <v>39</v>
      </c>
      <c r="C19" s="52"/>
      <c r="D19" s="52"/>
      <c r="E19" s="52"/>
      <c r="F19" s="52"/>
      <c r="G19" s="52"/>
    </row>
    <row r="20" spans="1:7" s="28" customFormat="1" ht="24">
      <c r="A20" s="115" t="s">
        <v>243</v>
      </c>
      <c r="B20" s="115"/>
      <c r="C20" s="115"/>
      <c r="D20" s="115"/>
      <c r="E20" s="53"/>
      <c r="F20" s="53">
        <v>100000</v>
      </c>
      <c r="G20" s="52"/>
    </row>
    <row r="21" spans="1:7" s="28" customFormat="1" ht="24">
      <c r="A21" s="115" t="s">
        <v>244</v>
      </c>
      <c r="B21" s="115"/>
      <c r="C21" s="115"/>
      <c r="D21" s="115"/>
      <c r="E21" s="53"/>
      <c r="F21" s="54">
        <v>200000</v>
      </c>
      <c r="G21" s="52"/>
    </row>
    <row r="22" spans="1:6" ht="24">
      <c r="A22" s="115" t="s">
        <v>245</v>
      </c>
      <c r="B22" s="115"/>
      <c r="C22" s="115"/>
      <c r="D22" s="115"/>
      <c r="F22" s="55">
        <v>100000</v>
      </c>
    </row>
    <row r="23" spans="1:6" ht="26.25">
      <c r="A23" s="115"/>
      <c r="B23" s="115"/>
      <c r="C23" s="115"/>
      <c r="D23" s="115"/>
      <c r="F23" s="56"/>
    </row>
    <row r="24" spans="1:6" ht="26.25">
      <c r="A24" s="128" t="s">
        <v>35</v>
      </c>
      <c r="B24" s="128"/>
      <c r="F24" s="57">
        <f>SUM(F20:F23)</f>
        <v>400000</v>
      </c>
    </row>
  </sheetData>
  <sheetProtection/>
  <mergeCells count="13">
    <mergeCell ref="A21:D21"/>
    <mergeCell ref="B16:D16"/>
    <mergeCell ref="A22:D22"/>
    <mergeCell ref="A23:D23"/>
    <mergeCell ref="A24:B24"/>
    <mergeCell ref="A20:D20"/>
    <mergeCell ref="A14:B14"/>
    <mergeCell ref="A11:B11"/>
    <mergeCell ref="A4:B4"/>
    <mergeCell ref="A5:B5"/>
    <mergeCell ref="A1:J1"/>
    <mergeCell ref="A2:J2"/>
    <mergeCell ref="A7:B7"/>
  </mergeCells>
  <printOptions/>
  <pageMargins left="0.2362204724409449" right="0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7"/>
  <sheetViews>
    <sheetView zoomScalePageLayoutView="0" workbookViewId="0" topLeftCell="A16">
      <selection activeCell="I1" sqref="I1:I19"/>
    </sheetView>
  </sheetViews>
  <sheetFormatPr defaultColWidth="9.140625" defaultRowHeight="15"/>
  <sheetData>
    <row r="1" spans="1:9" ht="152.25">
      <c r="A1" s="131" t="s">
        <v>4</v>
      </c>
      <c r="B1" s="131" t="s">
        <v>252</v>
      </c>
      <c r="C1" s="131">
        <v>6620906165</v>
      </c>
      <c r="D1" s="131" t="s">
        <v>85</v>
      </c>
      <c r="E1" s="132">
        <v>144000</v>
      </c>
      <c r="F1" s="133">
        <v>0</v>
      </c>
      <c r="G1" s="134">
        <v>144000</v>
      </c>
      <c r="H1" s="132">
        <v>144000</v>
      </c>
      <c r="I1" s="133">
        <v>0</v>
      </c>
    </row>
    <row r="2" spans="1:9" ht="282.75">
      <c r="A2" s="131" t="s">
        <v>4</v>
      </c>
      <c r="B2" s="131" t="s">
        <v>252</v>
      </c>
      <c r="C2" s="131">
        <v>6620906166</v>
      </c>
      <c r="D2" s="131" t="s">
        <v>86</v>
      </c>
      <c r="E2" s="132">
        <v>1450000</v>
      </c>
      <c r="F2" s="133">
        <v>0</v>
      </c>
      <c r="G2" s="136">
        <v>0</v>
      </c>
      <c r="H2" s="133">
        <v>0</v>
      </c>
      <c r="I2" s="132">
        <v>1450000</v>
      </c>
    </row>
    <row r="3" spans="1:9" ht="130.5">
      <c r="A3" s="131" t="s">
        <v>4</v>
      </c>
      <c r="B3" s="131" t="s">
        <v>252</v>
      </c>
      <c r="C3" s="131">
        <v>6620906167</v>
      </c>
      <c r="D3" s="131" t="s">
        <v>87</v>
      </c>
      <c r="E3" s="132">
        <v>145000</v>
      </c>
      <c r="F3" s="133">
        <v>0</v>
      </c>
      <c r="G3" s="134">
        <v>145000</v>
      </c>
      <c r="H3" s="132">
        <v>145000</v>
      </c>
      <c r="I3" s="133">
        <v>0</v>
      </c>
    </row>
    <row r="4" spans="1:9" ht="152.25">
      <c r="A4" s="131" t="s">
        <v>4</v>
      </c>
      <c r="B4" s="131" t="s">
        <v>252</v>
      </c>
      <c r="C4" s="131">
        <v>6620906168</v>
      </c>
      <c r="D4" s="131" t="s">
        <v>88</v>
      </c>
      <c r="E4" s="132">
        <v>66000</v>
      </c>
      <c r="F4" s="133">
        <v>0</v>
      </c>
      <c r="G4" s="136">
        <v>0</v>
      </c>
      <c r="H4" s="133">
        <v>0</v>
      </c>
      <c r="I4" s="132">
        <v>66000</v>
      </c>
    </row>
    <row r="5" spans="1:9" ht="174">
      <c r="A5" s="131" t="s">
        <v>4</v>
      </c>
      <c r="B5" s="131" t="s">
        <v>252</v>
      </c>
      <c r="C5" s="131">
        <v>6620906169</v>
      </c>
      <c r="D5" s="131" t="s">
        <v>89</v>
      </c>
      <c r="E5" s="132">
        <v>120000</v>
      </c>
      <c r="F5" s="133">
        <v>0</v>
      </c>
      <c r="G5" s="134">
        <v>120000</v>
      </c>
      <c r="H5" s="132">
        <v>120000</v>
      </c>
      <c r="I5" s="133">
        <v>0</v>
      </c>
    </row>
    <row r="6" spans="1:9" ht="174">
      <c r="A6" s="131" t="s">
        <v>4</v>
      </c>
      <c r="B6" s="131" t="s">
        <v>252</v>
      </c>
      <c r="C6" s="131">
        <v>6620906170</v>
      </c>
      <c r="D6" s="131" t="s">
        <v>90</v>
      </c>
      <c r="E6" s="132">
        <v>880000</v>
      </c>
      <c r="F6" s="133">
        <v>0</v>
      </c>
      <c r="G6" s="136">
        <v>0</v>
      </c>
      <c r="H6" s="133">
        <v>0</v>
      </c>
      <c r="I6" s="132">
        <v>880000</v>
      </c>
    </row>
    <row r="7" spans="1:9" ht="195.75">
      <c r="A7" s="131" t="s">
        <v>4</v>
      </c>
      <c r="B7" s="131" t="s">
        <v>252</v>
      </c>
      <c r="C7" s="131">
        <v>6620906172</v>
      </c>
      <c r="D7" s="131" t="s">
        <v>91</v>
      </c>
      <c r="E7" s="132">
        <v>16000</v>
      </c>
      <c r="F7" s="133">
        <v>0</v>
      </c>
      <c r="G7" s="134">
        <v>16000</v>
      </c>
      <c r="H7" s="132">
        <v>16000</v>
      </c>
      <c r="I7" s="133">
        <v>0</v>
      </c>
    </row>
    <row r="8" spans="1:9" ht="152.25">
      <c r="A8" s="131" t="s">
        <v>4</v>
      </c>
      <c r="B8" s="131" t="s">
        <v>252</v>
      </c>
      <c r="C8" s="131">
        <v>6620906177</v>
      </c>
      <c r="D8" s="131" t="s">
        <v>92</v>
      </c>
      <c r="E8" s="132">
        <v>26700</v>
      </c>
      <c r="F8" s="133">
        <v>0</v>
      </c>
      <c r="G8" s="134">
        <v>26700</v>
      </c>
      <c r="H8" s="132">
        <v>26700</v>
      </c>
      <c r="I8" s="133">
        <v>0</v>
      </c>
    </row>
    <row r="9" spans="1:9" ht="87">
      <c r="A9" s="131" t="s">
        <v>4</v>
      </c>
      <c r="B9" s="131" t="s">
        <v>252</v>
      </c>
      <c r="C9" s="131">
        <v>6620906178</v>
      </c>
      <c r="D9" s="131" t="s">
        <v>93</v>
      </c>
      <c r="E9" s="132">
        <v>10600</v>
      </c>
      <c r="F9" s="133">
        <v>0</v>
      </c>
      <c r="G9" s="134">
        <v>10600</v>
      </c>
      <c r="H9" s="132">
        <v>10600</v>
      </c>
      <c r="I9" s="133">
        <v>0</v>
      </c>
    </row>
    <row r="10" spans="1:9" ht="87">
      <c r="A10" s="131" t="s">
        <v>4</v>
      </c>
      <c r="B10" s="131" t="s">
        <v>252</v>
      </c>
      <c r="C10" s="131">
        <v>6620906179</v>
      </c>
      <c r="D10" s="131" t="s">
        <v>94</v>
      </c>
      <c r="E10" s="132">
        <v>21400</v>
      </c>
      <c r="F10" s="133">
        <v>0</v>
      </c>
      <c r="G10" s="134">
        <v>21400</v>
      </c>
      <c r="H10" s="132">
        <v>21400</v>
      </c>
      <c r="I10" s="133">
        <v>0</v>
      </c>
    </row>
    <row r="11" spans="1:9" ht="87">
      <c r="A11" s="131" t="s">
        <v>4</v>
      </c>
      <c r="B11" s="131" t="s">
        <v>252</v>
      </c>
      <c r="C11" s="131">
        <v>6620906180</v>
      </c>
      <c r="D11" s="131" t="s">
        <v>95</v>
      </c>
      <c r="E11" s="132">
        <v>98100</v>
      </c>
      <c r="F11" s="133">
        <v>0</v>
      </c>
      <c r="G11" s="134">
        <v>98100</v>
      </c>
      <c r="H11" s="132">
        <v>98100</v>
      </c>
      <c r="I11" s="133">
        <v>0</v>
      </c>
    </row>
    <row r="12" spans="1:9" ht="87">
      <c r="A12" s="131" t="s">
        <v>4</v>
      </c>
      <c r="B12" s="131" t="s">
        <v>252</v>
      </c>
      <c r="C12" s="131">
        <v>6620906181</v>
      </c>
      <c r="D12" s="131" t="s">
        <v>96</v>
      </c>
      <c r="E12" s="132">
        <v>17900</v>
      </c>
      <c r="F12" s="133">
        <v>0</v>
      </c>
      <c r="G12" s="134">
        <v>17900</v>
      </c>
      <c r="H12" s="132">
        <v>17900</v>
      </c>
      <c r="I12" s="133">
        <v>0</v>
      </c>
    </row>
    <row r="13" spans="1:9" ht="108.75">
      <c r="A13" s="131" t="s">
        <v>4</v>
      </c>
      <c r="B13" s="131" t="s">
        <v>252</v>
      </c>
      <c r="C13" s="131">
        <v>6620906182</v>
      </c>
      <c r="D13" s="131" t="s">
        <v>97</v>
      </c>
      <c r="E13" s="132">
        <v>29000</v>
      </c>
      <c r="F13" s="133">
        <v>0</v>
      </c>
      <c r="G13" s="134">
        <v>29000</v>
      </c>
      <c r="H13" s="132">
        <v>29000</v>
      </c>
      <c r="I13" s="133">
        <v>0</v>
      </c>
    </row>
    <row r="14" spans="1:9" ht="130.5">
      <c r="A14" s="131" t="s">
        <v>4</v>
      </c>
      <c r="B14" s="131" t="s">
        <v>252</v>
      </c>
      <c r="C14" s="131">
        <v>6620906183</v>
      </c>
      <c r="D14" s="131" t="s">
        <v>98</v>
      </c>
      <c r="E14" s="132">
        <v>116000</v>
      </c>
      <c r="F14" s="133">
        <v>0</v>
      </c>
      <c r="G14" s="134">
        <v>116000</v>
      </c>
      <c r="H14" s="132">
        <v>116000</v>
      </c>
      <c r="I14" s="133">
        <v>0</v>
      </c>
    </row>
    <row r="15" spans="1:9" ht="152.25">
      <c r="A15" s="131" t="s">
        <v>4</v>
      </c>
      <c r="B15" s="131" t="s">
        <v>252</v>
      </c>
      <c r="C15" s="131">
        <v>6620906184</v>
      </c>
      <c r="D15" s="131" t="s">
        <v>99</v>
      </c>
      <c r="E15" s="132">
        <v>24900</v>
      </c>
      <c r="F15" s="133">
        <v>0</v>
      </c>
      <c r="G15" s="134">
        <v>24900</v>
      </c>
      <c r="H15" s="132">
        <v>24900</v>
      </c>
      <c r="I15" s="133">
        <v>0</v>
      </c>
    </row>
    <row r="16" spans="1:9" ht="108.75">
      <c r="A16" s="131" t="s">
        <v>4</v>
      </c>
      <c r="B16" s="131" t="s">
        <v>252</v>
      </c>
      <c r="C16" s="131">
        <v>6620906185</v>
      </c>
      <c r="D16" s="131" t="s">
        <v>100</v>
      </c>
      <c r="E16" s="132">
        <v>13900</v>
      </c>
      <c r="F16" s="133">
        <v>0</v>
      </c>
      <c r="G16" s="134">
        <v>13900</v>
      </c>
      <c r="H16" s="132">
        <v>13900</v>
      </c>
      <c r="I16" s="133">
        <v>0</v>
      </c>
    </row>
    <row r="17" spans="1:9" ht="108.75">
      <c r="A17" s="131" t="s">
        <v>4</v>
      </c>
      <c r="B17" s="131" t="s">
        <v>252</v>
      </c>
      <c r="C17" s="131">
        <v>6620906186</v>
      </c>
      <c r="D17" s="131" t="s">
        <v>101</v>
      </c>
      <c r="E17" s="132">
        <v>78000</v>
      </c>
      <c r="F17" s="133">
        <v>0</v>
      </c>
      <c r="G17" s="134">
        <v>78000</v>
      </c>
      <c r="H17" s="132">
        <v>78000</v>
      </c>
      <c r="I17" s="133">
        <v>0</v>
      </c>
    </row>
    <row r="18" spans="1:9" ht="152.25">
      <c r="A18" s="131" t="s">
        <v>4</v>
      </c>
      <c r="B18" s="131" t="s">
        <v>252</v>
      </c>
      <c r="C18" s="131">
        <v>6620906187</v>
      </c>
      <c r="D18" s="131" t="s">
        <v>102</v>
      </c>
      <c r="E18" s="132">
        <v>493500</v>
      </c>
      <c r="F18" s="133">
        <v>0</v>
      </c>
      <c r="G18" s="134">
        <v>493500</v>
      </c>
      <c r="H18" s="132">
        <v>493500</v>
      </c>
      <c r="I18" s="133">
        <v>0</v>
      </c>
    </row>
    <row r="19" spans="1:9" ht="152.25">
      <c r="A19" s="131" t="s">
        <v>4</v>
      </c>
      <c r="B19" s="131" t="s">
        <v>252</v>
      </c>
      <c r="C19" s="131">
        <v>6620906207</v>
      </c>
      <c r="D19" s="131" t="s">
        <v>103</v>
      </c>
      <c r="E19" s="132">
        <v>1341000</v>
      </c>
      <c r="F19" s="133">
        <v>0</v>
      </c>
      <c r="G19" s="136">
        <v>0</v>
      </c>
      <c r="H19" s="133">
        <v>0</v>
      </c>
      <c r="I19" s="132">
        <v>1341000</v>
      </c>
    </row>
    <row r="20" spans="1:9" ht="21.75">
      <c r="A20" s="131"/>
      <c r="B20" s="131"/>
      <c r="C20" s="131"/>
      <c r="D20" s="131"/>
      <c r="E20" s="132"/>
      <c r="F20" s="133"/>
      <c r="G20" s="136"/>
      <c r="H20" s="133"/>
      <c r="I20" s="132"/>
    </row>
    <row r="21" spans="1:9" ht="21.75">
      <c r="A21" s="131"/>
      <c r="B21" s="131"/>
      <c r="C21" s="131"/>
      <c r="D21" s="131"/>
      <c r="E21" s="132"/>
      <c r="F21" s="133"/>
      <c r="G21" s="134"/>
      <c r="H21" s="132"/>
      <c r="I21" s="132"/>
    </row>
    <row r="22" spans="1:9" ht="21.75">
      <c r="A22" s="131"/>
      <c r="B22" s="131"/>
      <c r="C22" s="131"/>
      <c r="D22" s="131"/>
      <c r="E22" s="132"/>
      <c r="F22" s="133"/>
      <c r="G22" s="136"/>
      <c r="H22" s="133"/>
      <c r="I22" s="132"/>
    </row>
    <row r="23" spans="1:9" ht="21.75">
      <c r="A23" s="131"/>
      <c r="B23" s="131"/>
      <c r="C23" s="131"/>
      <c r="D23" s="131"/>
      <c r="E23" s="132"/>
      <c r="F23" s="133"/>
      <c r="G23" s="134"/>
      <c r="H23" s="132"/>
      <c r="I23" s="132"/>
    </row>
    <row r="24" spans="1:9" ht="21.75">
      <c r="A24" s="131"/>
      <c r="B24" s="131"/>
      <c r="C24" s="131"/>
      <c r="D24" s="131"/>
      <c r="E24" s="132"/>
      <c r="F24" s="133"/>
      <c r="G24" s="134"/>
      <c r="H24" s="132"/>
      <c r="I24" s="132"/>
    </row>
    <row r="25" spans="1:9" ht="21.75">
      <c r="A25" s="131"/>
      <c r="B25" s="131"/>
      <c r="C25" s="131"/>
      <c r="D25" s="131"/>
      <c r="E25" s="132"/>
      <c r="F25" s="133"/>
      <c r="G25" s="136"/>
      <c r="H25" s="133"/>
      <c r="I25" s="132"/>
    </row>
    <row r="26" spans="1:9" ht="21.75">
      <c r="A26" s="131"/>
      <c r="B26" s="131"/>
      <c r="C26" s="131"/>
      <c r="D26" s="131"/>
      <c r="E26" s="132"/>
      <c r="F26" s="133"/>
      <c r="G26" s="136"/>
      <c r="H26" s="133"/>
      <c r="I26" s="132"/>
    </row>
    <row r="27" spans="1:9" ht="21.75">
      <c r="A27" s="131"/>
      <c r="B27" s="131"/>
      <c r="C27" s="131"/>
      <c r="D27" s="131"/>
      <c r="E27" s="132"/>
      <c r="F27" s="133"/>
      <c r="G27" s="134"/>
      <c r="H27" s="132"/>
      <c r="I27" s="132"/>
    </row>
    <row r="28" spans="1:9" ht="21.75">
      <c r="A28" s="131"/>
      <c r="B28" s="131"/>
      <c r="C28" s="131"/>
      <c r="D28" s="131"/>
      <c r="E28" s="132"/>
      <c r="F28" s="133"/>
      <c r="G28" s="136"/>
      <c r="H28" s="133"/>
      <c r="I28" s="132"/>
    </row>
    <row r="29" spans="1:9" ht="21.75">
      <c r="A29" s="131"/>
      <c r="B29" s="131"/>
      <c r="C29" s="131"/>
      <c r="D29" s="131"/>
      <c r="E29" s="132"/>
      <c r="F29" s="133"/>
      <c r="G29" s="136"/>
      <c r="H29" s="133"/>
      <c r="I29" s="132"/>
    </row>
    <row r="30" spans="1:9" ht="21.75">
      <c r="A30" s="131"/>
      <c r="B30" s="131"/>
      <c r="C30" s="131"/>
      <c r="D30" s="131"/>
      <c r="E30" s="132"/>
      <c r="F30" s="133"/>
      <c r="G30" s="134"/>
      <c r="H30" s="132"/>
      <c r="I30" s="132"/>
    </row>
    <row r="31" spans="1:9" ht="21.75">
      <c r="A31" s="131"/>
      <c r="B31" s="131"/>
      <c r="C31" s="131"/>
      <c r="D31" s="131"/>
      <c r="E31" s="132"/>
      <c r="F31" s="133"/>
      <c r="G31" s="136"/>
      <c r="H31" s="133"/>
      <c r="I31" s="132"/>
    </row>
    <row r="32" spans="1:9" ht="21.75">
      <c r="A32" s="131"/>
      <c r="B32" s="131"/>
      <c r="C32" s="131"/>
      <c r="D32" s="131"/>
      <c r="E32" s="132"/>
      <c r="F32" s="133"/>
      <c r="G32" s="134"/>
      <c r="H32" s="132"/>
      <c r="I32" s="132"/>
    </row>
    <row r="33" spans="1:9" ht="21.75">
      <c r="A33" s="131"/>
      <c r="B33" s="131"/>
      <c r="C33" s="131"/>
      <c r="D33" s="131"/>
      <c r="E33" s="132"/>
      <c r="F33" s="133"/>
      <c r="G33" s="136"/>
      <c r="H33" s="133"/>
      <c r="I33" s="132"/>
    </row>
    <row r="34" spans="1:9" ht="21.75">
      <c r="A34" s="131"/>
      <c r="B34" s="131"/>
      <c r="C34" s="131"/>
      <c r="D34" s="131"/>
      <c r="E34" s="132"/>
      <c r="F34" s="133"/>
      <c r="G34" s="136"/>
      <c r="H34" s="133"/>
      <c r="I34" s="132"/>
    </row>
    <row r="35" spans="1:9" ht="21.75">
      <c r="A35" s="131"/>
      <c r="B35" s="131"/>
      <c r="C35" s="131"/>
      <c r="D35" s="131"/>
      <c r="E35" s="132"/>
      <c r="F35" s="133"/>
      <c r="G35" s="136"/>
      <c r="H35" s="133"/>
      <c r="I35" s="132"/>
    </row>
    <row r="36" spans="1:9" ht="21.75">
      <c r="A36" s="131"/>
      <c r="B36" s="131"/>
      <c r="C36" s="131"/>
      <c r="D36" s="131"/>
      <c r="E36" s="132"/>
      <c r="F36" s="133"/>
      <c r="G36" s="134"/>
      <c r="H36" s="132"/>
      <c r="I36" s="132"/>
    </row>
    <row r="37" spans="1:9" ht="21.75">
      <c r="A37" s="131"/>
      <c r="B37" s="131"/>
      <c r="C37" s="131"/>
      <c r="D37" s="131"/>
      <c r="E37" s="132"/>
      <c r="F37" s="133"/>
      <c r="G37" s="136"/>
      <c r="H37" s="133"/>
      <c r="I37" s="132"/>
    </row>
    <row r="38" spans="1:9" ht="21.75">
      <c r="A38" s="131"/>
      <c r="B38" s="131"/>
      <c r="C38" s="131"/>
      <c r="D38" s="131"/>
      <c r="E38" s="132"/>
      <c r="F38" s="133"/>
      <c r="G38" s="134"/>
      <c r="H38" s="132"/>
      <c r="I38" s="132"/>
    </row>
    <row r="39" spans="1:9" ht="21.75">
      <c r="A39" s="131"/>
      <c r="B39" s="131"/>
      <c r="C39" s="131"/>
      <c r="D39" s="131"/>
      <c r="E39" s="132"/>
      <c r="F39" s="133"/>
      <c r="G39" s="134"/>
      <c r="H39" s="132"/>
      <c r="I39" s="132"/>
    </row>
    <row r="40" spans="1:9" ht="21.75">
      <c r="A40" s="131"/>
      <c r="B40" s="131"/>
      <c r="C40" s="131"/>
      <c r="D40" s="131"/>
      <c r="E40" s="132"/>
      <c r="F40" s="133"/>
      <c r="G40" s="134"/>
      <c r="H40" s="132"/>
      <c r="I40" s="132"/>
    </row>
    <row r="41" spans="1:9" ht="21.75">
      <c r="A41" s="131"/>
      <c r="B41" s="131"/>
      <c r="C41" s="131"/>
      <c r="D41" s="131"/>
      <c r="E41" s="132"/>
      <c r="F41" s="133"/>
      <c r="G41" s="136"/>
      <c r="H41" s="133"/>
      <c r="I41" s="132"/>
    </row>
    <row r="42" spans="1:9" ht="21.75">
      <c r="A42" s="131"/>
      <c r="B42" s="131"/>
      <c r="C42" s="131"/>
      <c r="D42" s="131"/>
      <c r="E42" s="132"/>
      <c r="F42" s="133"/>
      <c r="G42" s="134"/>
      <c r="H42" s="132"/>
      <c r="I42" s="132"/>
    </row>
    <row r="43" spans="1:9" ht="21.75">
      <c r="A43" s="131"/>
      <c r="B43" s="131"/>
      <c r="C43" s="131"/>
      <c r="D43" s="131"/>
      <c r="E43" s="132"/>
      <c r="F43" s="133"/>
      <c r="G43" s="136"/>
      <c r="H43" s="133"/>
      <c r="I43" s="132"/>
    </row>
    <row r="44" spans="1:9" ht="21.75">
      <c r="A44" s="131"/>
      <c r="B44" s="131"/>
      <c r="C44" s="131"/>
      <c r="D44" s="131"/>
      <c r="E44" s="132"/>
      <c r="F44" s="133"/>
      <c r="G44" s="134"/>
      <c r="H44" s="132"/>
      <c r="I44" s="133"/>
    </row>
    <row r="45" spans="1:9" ht="21.75">
      <c r="A45" s="131"/>
      <c r="B45" s="131"/>
      <c r="C45" s="131"/>
      <c r="D45" s="131"/>
      <c r="E45" s="132"/>
      <c r="F45" s="133"/>
      <c r="G45" s="134"/>
      <c r="H45" s="132"/>
      <c r="I45" s="133"/>
    </row>
    <row r="46" spans="1:9" ht="21.75">
      <c r="A46" s="131"/>
      <c r="B46" s="131"/>
      <c r="C46" s="131"/>
      <c r="D46" s="131"/>
      <c r="E46" s="132"/>
      <c r="F46" s="133"/>
      <c r="G46" s="134"/>
      <c r="H46" s="132"/>
      <c r="I46" s="132"/>
    </row>
    <row r="47" spans="1:9" ht="21.75">
      <c r="A47" s="131"/>
      <c r="B47" s="131"/>
      <c r="C47" s="131"/>
      <c r="D47" s="131"/>
      <c r="E47" s="132"/>
      <c r="F47" s="133"/>
      <c r="G47" s="136"/>
      <c r="H47" s="133"/>
      <c r="I47" s="132"/>
    </row>
    <row r="48" spans="1:9" ht="21.75">
      <c r="A48" s="131"/>
      <c r="B48" s="131"/>
      <c r="C48" s="131"/>
      <c r="D48" s="131"/>
      <c r="E48" s="132"/>
      <c r="F48" s="133"/>
      <c r="G48" s="134"/>
      <c r="H48" s="132"/>
      <c r="I48" s="132"/>
    </row>
    <row r="49" spans="1:9" ht="21.75">
      <c r="A49" s="131"/>
      <c r="B49" s="131"/>
      <c r="C49" s="131"/>
      <c r="D49" s="131"/>
      <c r="E49" s="132"/>
      <c r="F49" s="133"/>
      <c r="G49" s="136"/>
      <c r="H49" s="133"/>
      <c r="I49" s="132"/>
    </row>
    <row r="50" spans="1:9" ht="21.75">
      <c r="A50" s="131"/>
      <c r="B50" s="131"/>
      <c r="C50" s="131"/>
      <c r="D50" s="131"/>
      <c r="E50" s="132"/>
      <c r="F50" s="133"/>
      <c r="G50" s="134"/>
      <c r="H50" s="132"/>
      <c r="I50" s="132"/>
    </row>
    <row r="51" spans="1:9" ht="21.75">
      <c r="A51" s="131"/>
      <c r="B51" s="131"/>
      <c r="C51" s="131"/>
      <c r="D51" s="131"/>
      <c r="E51" s="132"/>
      <c r="F51" s="133"/>
      <c r="G51" s="134"/>
      <c r="H51" s="132"/>
      <c r="I51" s="132"/>
    </row>
    <row r="52" spans="1:9" ht="21.75">
      <c r="A52" s="131"/>
      <c r="B52" s="131"/>
      <c r="C52" s="131"/>
      <c r="D52" s="131"/>
      <c r="E52" s="132"/>
      <c r="F52" s="133"/>
      <c r="G52" s="134"/>
      <c r="H52" s="132"/>
      <c r="I52" s="132"/>
    </row>
    <row r="53" spans="1:9" ht="21.75">
      <c r="A53" s="131"/>
      <c r="B53" s="131"/>
      <c r="C53" s="131"/>
      <c r="D53" s="131"/>
      <c r="E53" s="132"/>
      <c r="F53" s="133"/>
      <c r="G53" s="136"/>
      <c r="H53" s="133"/>
      <c r="I53" s="132"/>
    </row>
    <row r="54" spans="1:9" ht="21.75">
      <c r="A54" s="131"/>
      <c r="B54" s="131"/>
      <c r="C54" s="131"/>
      <c r="D54" s="131"/>
      <c r="E54" s="132"/>
      <c r="F54" s="133"/>
      <c r="G54" s="136"/>
      <c r="H54" s="133"/>
      <c r="I54" s="132"/>
    </row>
    <row r="55" spans="1:9" ht="21.75">
      <c r="A55" s="131"/>
      <c r="B55" s="131"/>
      <c r="C55" s="131"/>
      <c r="D55" s="131"/>
      <c r="E55" s="132"/>
      <c r="F55" s="133"/>
      <c r="G55" s="136"/>
      <c r="H55" s="133"/>
      <c r="I55" s="132"/>
    </row>
    <row r="56" spans="1:9" ht="21.75">
      <c r="A56" s="131"/>
      <c r="B56" s="131"/>
      <c r="C56" s="131"/>
      <c r="D56" s="131"/>
      <c r="E56" s="132"/>
      <c r="F56" s="133"/>
      <c r="G56" s="134"/>
      <c r="H56" s="132"/>
      <c r="I56" s="132"/>
    </row>
    <row r="57" spans="1:9" ht="21.75">
      <c r="A57" s="131"/>
      <c r="B57" s="131"/>
      <c r="C57" s="131"/>
      <c r="D57" s="131"/>
      <c r="E57" s="132"/>
      <c r="F57" s="133"/>
      <c r="G57" s="136"/>
      <c r="H57" s="133"/>
      <c r="I57" s="132"/>
    </row>
    <row r="58" spans="1:9" ht="21.75">
      <c r="A58" s="131"/>
      <c r="B58" s="131"/>
      <c r="C58" s="131"/>
      <c r="D58" s="131"/>
      <c r="E58" s="132"/>
      <c r="F58" s="133"/>
      <c r="G58" s="134"/>
      <c r="H58" s="132"/>
      <c r="I58" s="132"/>
    </row>
    <row r="59" spans="1:9" ht="21.75">
      <c r="A59" s="131"/>
      <c r="B59" s="131"/>
      <c r="C59" s="131"/>
      <c r="D59" s="131"/>
      <c r="E59" s="132"/>
      <c r="F59" s="133"/>
      <c r="G59" s="134"/>
      <c r="H59" s="132"/>
      <c r="I59" s="132"/>
    </row>
    <row r="60" spans="1:9" ht="21.75">
      <c r="A60" s="131"/>
      <c r="B60" s="131"/>
      <c r="C60" s="131"/>
      <c r="D60" s="131"/>
      <c r="E60" s="132"/>
      <c r="F60" s="133"/>
      <c r="G60" s="136"/>
      <c r="H60" s="133"/>
      <c r="I60" s="132"/>
    </row>
    <row r="61" spans="1:9" ht="21.75">
      <c r="A61" s="131"/>
      <c r="B61" s="131"/>
      <c r="C61" s="131"/>
      <c r="D61" s="131"/>
      <c r="E61" s="132"/>
      <c r="F61" s="133"/>
      <c r="G61" s="136"/>
      <c r="H61" s="133"/>
      <c r="I61" s="132"/>
    </row>
    <row r="62" spans="1:9" ht="21.75">
      <c r="A62" s="131"/>
      <c r="B62" s="131"/>
      <c r="C62" s="131"/>
      <c r="D62" s="131"/>
      <c r="E62" s="132"/>
      <c r="F62" s="133"/>
      <c r="G62" s="136"/>
      <c r="H62" s="133"/>
      <c r="I62" s="132"/>
    </row>
    <row r="63" spans="1:9" ht="21.75">
      <c r="A63" s="131"/>
      <c r="B63" s="131"/>
      <c r="C63" s="131"/>
      <c r="D63" s="131"/>
      <c r="E63" s="132"/>
      <c r="F63" s="133"/>
      <c r="G63" s="134"/>
      <c r="H63" s="132"/>
      <c r="I63" s="132"/>
    </row>
    <row r="64" spans="1:9" ht="21.75">
      <c r="A64" s="131"/>
      <c r="B64" s="131"/>
      <c r="C64" s="131"/>
      <c r="D64" s="131"/>
      <c r="E64" s="132"/>
      <c r="F64" s="133"/>
      <c r="G64" s="134"/>
      <c r="H64" s="132"/>
      <c r="I64" s="132"/>
    </row>
    <row r="65" spans="1:9" ht="21.75">
      <c r="A65" s="131"/>
      <c r="B65" s="131"/>
      <c r="C65" s="131"/>
      <c r="D65" s="131"/>
      <c r="E65" s="132"/>
      <c r="F65" s="133"/>
      <c r="G65" s="136"/>
      <c r="H65" s="133"/>
      <c r="I65" s="132"/>
    </row>
    <row r="66" spans="1:9" ht="21.75">
      <c r="A66" s="131"/>
      <c r="B66" s="131"/>
      <c r="C66" s="131"/>
      <c r="D66" s="131"/>
      <c r="E66" s="132"/>
      <c r="F66" s="133"/>
      <c r="G66" s="134"/>
      <c r="H66" s="132"/>
      <c r="I66" s="132"/>
    </row>
    <row r="67" spans="1:9" ht="21.75">
      <c r="A67" s="131"/>
      <c r="B67" s="131"/>
      <c r="C67" s="131"/>
      <c r="D67" s="131"/>
      <c r="E67" s="132"/>
      <c r="F67" s="133"/>
      <c r="G67" s="134"/>
      <c r="H67" s="132"/>
      <c r="I67" s="132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"/>
  <sheetViews>
    <sheetView tabSelected="1" zoomScalePageLayoutView="0" workbookViewId="0" topLeftCell="A1">
      <selection activeCell="A1" sqref="A1:F20"/>
    </sheetView>
  </sheetViews>
  <sheetFormatPr defaultColWidth="9.140625" defaultRowHeight="15"/>
  <cols>
    <col min="1" max="1" width="32.57421875" style="5" customWidth="1"/>
    <col min="2" max="2" width="17.00390625" style="5" customWidth="1"/>
    <col min="3" max="3" width="19.7109375" style="5" customWidth="1"/>
    <col min="4" max="4" width="20.8515625" style="5" customWidth="1"/>
    <col min="5" max="5" width="17.140625" style="5" customWidth="1"/>
    <col min="6" max="6" width="15.00390625" style="5" customWidth="1"/>
    <col min="7" max="16384" width="9.140625" style="5" customWidth="1"/>
  </cols>
  <sheetData>
    <row r="1" spans="1:6" ht="24">
      <c r="A1" s="129" t="s">
        <v>251</v>
      </c>
      <c r="B1" s="129"/>
      <c r="C1" s="129"/>
      <c r="D1" s="129"/>
      <c r="E1" s="129"/>
      <c r="F1" s="129"/>
    </row>
    <row r="2" spans="1:6" ht="24">
      <c r="A2" s="130" t="s">
        <v>29</v>
      </c>
      <c r="B2" s="130"/>
      <c r="C2" s="130"/>
      <c r="D2" s="130"/>
      <c r="E2" s="130"/>
      <c r="F2" s="130"/>
    </row>
    <row r="3" spans="1:6" s="8" customFormat="1" ht="24">
      <c r="A3" s="6" t="s">
        <v>31</v>
      </c>
      <c r="B3" s="7" t="s">
        <v>32</v>
      </c>
      <c r="C3" s="7" t="s">
        <v>2</v>
      </c>
      <c r="D3" s="7" t="s">
        <v>28</v>
      </c>
      <c r="E3" s="7" t="s">
        <v>3</v>
      </c>
      <c r="F3" s="7" t="s">
        <v>28</v>
      </c>
    </row>
    <row r="4" spans="1:6" s="11" customFormat="1" ht="24">
      <c r="A4" s="9" t="s">
        <v>33</v>
      </c>
      <c r="B4" s="10">
        <f>เงินแผ่นดิน!C14</f>
        <v>18031310</v>
      </c>
      <c r="C4" s="10">
        <f>B4-E4</f>
        <v>8602428.5</v>
      </c>
      <c r="D4" s="10">
        <f>C4/B4*100</f>
        <v>47.7082835356943</v>
      </c>
      <c r="E4" s="10">
        <f>เงินแผ่นดิน!F14</f>
        <v>9428881.5</v>
      </c>
      <c r="F4" s="10">
        <f>E4/B4*100</f>
        <v>52.29171646430571</v>
      </c>
    </row>
    <row r="5" spans="1:6" s="11" customFormat="1" ht="24">
      <c r="A5" s="9" t="s">
        <v>34</v>
      </c>
      <c r="B5" s="10">
        <f>เงินรายได้!C4</f>
        <v>39935088</v>
      </c>
      <c r="C5" s="10">
        <f>B5-E5</f>
        <v>10385877.11</v>
      </c>
      <c r="D5" s="10">
        <f>C5/B5*100</f>
        <v>26.006896767073606</v>
      </c>
      <c r="E5" s="10">
        <f>เงินรายได้!F134</f>
        <v>29549210.89</v>
      </c>
      <c r="F5" s="10">
        <f>E5/B5*100</f>
        <v>73.99310323292639</v>
      </c>
    </row>
    <row r="6" spans="1:6" s="8" customFormat="1" ht="24">
      <c r="A6" s="12" t="s">
        <v>35</v>
      </c>
      <c r="B6" s="13">
        <f>SUM(B4:B5)</f>
        <v>57966398</v>
      </c>
      <c r="C6" s="13">
        <f>SUM(C4+C5)</f>
        <v>18988305.61</v>
      </c>
      <c r="D6" s="14">
        <f>C6/B6*100</f>
        <v>32.75743579927116</v>
      </c>
      <c r="E6" s="13">
        <f>SUM(E4:E5)</f>
        <v>38978092.39</v>
      </c>
      <c r="F6" s="15">
        <f>E6/B6*100</f>
        <v>67.24256420072885</v>
      </c>
    </row>
  </sheetData>
  <sheetProtection/>
  <mergeCells count="2">
    <mergeCell ref="A1:F1"/>
    <mergeCell ref="A2:F2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PeterCOPAG</dc:creator>
  <cp:keywords/>
  <dc:description/>
  <cp:lastModifiedBy>Admin</cp:lastModifiedBy>
  <cp:lastPrinted>2023-04-03T07:13:34Z</cp:lastPrinted>
  <dcterms:created xsi:type="dcterms:W3CDTF">2019-11-05T06:11:16Z</dcterms:created>
  <dcterms:modified xsi:type="dcterms:W3CDTF">2023-04-03T07:13:46Z</dcterms:modified>
  <cp:category/>
  <cp:version/>
  <cp:contentType/>
  <cp:contentStatus/>
</cp:coreProperties>
</file>