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4680" activeTab="0"/>
  </bookViews>
  <sheets>
    <sheet name="ปโท มิย 57 พค 58" sheetId="1" r:id="rId1"/>
    <sheet name="ลักษณะการเผยแพร่" sheetId="2" r:id="rId2"/>
    <sheet name="ตาราง 3 สถิติตีพิมพ์คณะ" sheetId="3" r:id="rId3"/>
    <sheet name="ตาราง 3 สถิติตีพิมพ์สาขา" sheetId="4" r:id="rId4"/>
    <sheet name="ตาราง 4 สถิติตอบรับตีพิมพ์คณะ" sheetId="5" r:id="rId5"/>
    <sheet name="ตาราง 4 สถิติตอบรับตีพิมพ์สาขา" sheetId="6" r:id="rId6"/>
  </sheets>
  <definedNames>
    <definedName name="_xlnm.Print_Titles" localSheetId="2">'ตาราง 3 สถิติตีพิมพ์คณะ'!$3:$5</definedName>
    <definedName name="_xlnm.Print_Titles" localSheetId="3">'ตาราง 3 สถิติตีพิมพ์สาขา'!$3:$5</definedName>
    <definedName name="_xlnm.Print_Titles" localSheetId="4">'ตาราง 4 สถิติตอบรับตีพิมพ์คณะ'!$3:$5</definedName>
    <definedName name="_xlnm.Print_Titles" localSheetId="5">'ตาราง 4 สถิติตอบรับตีพิมพ์สาขา'!$3:$5</definedName>
    <definedName name="_xlnm.Print_Titles" localSheetId="0">'ปโท มิย 57 พค 58'!$3:$3</definedName>
  </definedNames>
  <calcPr fullCalcOnLoad="1"/>
</workbook>
</file>

<file path=xl/comments1.xml><?xml version="1.0" encoding="utf-8"?>
<comments xmlns="http://schemas.openxmlformats.org/spreadsheetml/2006/main">
  <authors>
    <author>MAHASARAKHAM</author>
    <author>jew</author>
  </authors>
  <commentList>
    <comment ref="R3" authorId="0">
      <text>
        <r>
          <rPr>
            <b/>
            <sz val="8"/>
            <rFont val="Tahoma"/>
            <family val="2"/>
          </rPr>
          <t>MAHASARAKHAM:</t>
        </r>
        <r>
          <rPr>
            <sz val="8"/>
            <rFont val="Tahoma"/>
            <family val="2"/>
          </rPr>
          <t xml:space="preserve">
9 = ไม่เข้าเกณฑ์ สมศ
0 = ไม่มีผลงาน</t>
        </r>
      </text>
    </comment>
    <comment ref="V3" authorId="1">
      <text>
        <r>
          <rPr>
            <b/>
            <sz val="8"/>
            <rFont val="Tahoma"/>
            <family val="2"/>
          </rPr>
          <t>jew: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ประชุมวิชาการระดับชาติ
ประชุมวิชาการระดับนานาชาติ
ไม่ได้อูยู่ในฐานข้อมูล TCI
ไม่ได้อูยู่ในฐานข้อมูล SJR</t>
        </r>
      </text>
    </comment>
  </commentList>
</comments>
</file>

<file path=xl/sharedStrings.xml><?xml version="1.0" encoding="utf-8"?>
<sst xmlns="http://schemas.openxmlformats.org/spreadsheetml/2006/main" count="1102" uniqueCount="338">
  <si>
    <t>เมษา</t>
  </si>
  <si>
    <t>ศรีสมนาง</t>
  </si>
  <si>
    <t>ปัจจัยที่ส่งผลต่อความผูกพันต่อองค์กรของบุคลากร สังกัดสำนักงานอธิการบดี มหาวิทยาลัยมหาสารคาม</t>
  </si>
  <si>
    <t>FACTORS AFFECTING THE ORGANIZATION COMMITMENT OF PERSONNEL UNDER OFFICE OF THE PRESIDENT, MAHASARAKHAM UNIVERSITY</t>
  </si>
  <si>
    <r>
      <t>เมษา ศรีสมนาง</t>
    </r>
    <r>
      <rPr>
        <sz val="14"/>
        <rFont val="TH SarabunPSK"/>
        <family val="2"/>
      </rPr>
      <t xml:space="preserve"> สีดา สอนศรี และยุพา คลังสุวรรณ์. ปัจจัยที่ส่งผลต่อความผูกพันต่อองค์กร ของบุคลากรสังกัดสำนักงานอธิการบดี มหาวิทยาลัยมหาสารคาม. </t>
    </r>
    <r>
      <rPr>
        <u val="single"/>
        <sz val="14"/>
        <rFont val="TH SarabunPSK"/>
        <family val="2"/>
      </rPr>
      <t>วารสารมนุษยศาสตร์และสังคมศาสตร์ มหาวิทยาลัยมหาสารคาม</t>
    </r>
    <r>
      <rPr>
        <sz val="14"/>
        <rFont val="TH SarabunPSK"/>
        <family val="2"/>
      </rPr>
      <t>. ปีที่ 34 ฉบับที่ 3 เดือน พฤษภาคม - มิถุนายน 2558.</t>
    </r>
  </si>
  <si>
    <t>ธีรวัฒน์</t>
  </si>
  <si>
    <t>วงศ์วรัญญู</t>
  </si>
  <si>
    <t>ความสุขของประชาชนในเขตเทศบาลตำบลเชียงคาน อำเภอเชียงคาน จังหวัดเลย</t>
  </si>
  <si>
    <t>HAPPINESS  OF LOCAL PEOPLE IN CHIANGKHAN MUNICIPAL DISTRICT, CHIANGKHAN DISTRICT, LOEI PROVINCE</t>
  </si>
  <si>
    <r>
      <t>ธีรวัฒน์ วงศ์วรัญญู</t>
    </r>
    <r>
      <rPr>
        <sz val="14"/>
        <rFont val="TH SarabunPSK"/>
        <family val="2"/>
      </rPr>
      <t xml:space="preserve"> สีดา สอนศรี และยุพา คลังสุวรรณ์. ความสุขของประชาชนในเขตเทศบาลตำบลเชียงคาน อำเภอเชียงคาน จังหวัดเลย. </t>
    </r>
    <r>
      <rPr>
        <u val="single"/>
        <sz val="14"/>
        <rFont val="TH SarabunPSK"/>
        <family val="2"/>
      </rPr>
      <t>วารสารมนุษยศาสตร์และสังคมศาสตร์ มหาวิทยาลัยมหาสารคาม</t>
    </r>
    <r>
      <rPr>
        <sz val="14"/>
        <rFont val="TH SarabunPSK"/>
        <family val="2"/>
      </rPr>
      <t>. ปีที่ 34 ฉบับที่ 3 เดือน พฤษภาคม - มิถุนายน 2558.</t>
    </r>
  </si>
  <si>
    <t xml:space="preserve">สิริพล </t>
  </si>
  <si>
    <t>สงครามสี</t>
  </si>
  <si>
    <t>ความคิดเห็นต่อปัจจัยที่ใช้ในการตัดสินใจลงคะแนนเสียงการเลือกตั้งนายกองค์การบริหารส่วนจังหวัดมหาสารคามของประชาชน02/06/2557  นิสิตเทียบโอน TS ได้ 3 หน่วยกิต</t>
  </si>
  <si>
    <t>THE OPINIONS ON FACTOR AFFECTING TO PEOPLES' DECISION TO THE  ELECTION OF CHIEF EXECUTIVE OF MAHASARAKHAM PROVINCIAL ADMINISTRATIVE ORGANIZATION</t>
  </si>
  <si>
    <r>
      <t>สิริพล สงครามสี</t>
    </r>
    <r>
      <rPr>
        <sz val="14"/>
        <rFont val="TH SarabunPSK"/>
        <family val="2"/>
      </rPr>
      <t xml:space="preserve"> และอลงกรณ์  อรรคแสง. ความคิดเห็นต่อปัจจัยที่ใช้ในการตัดสินใจลงคะแนนเสียงการเลือกตั้งนายกองค์การบริหารส่วนจังหวัดมหาสารคามของประชาชน. </t>
    </r>
    <r>
      <rPr>
        <u val="single"/>
        <sz val="14"/>
        <rFont val="TH SarabunPSK"/>
        <family val="2"/>
      </rPr>
      <t>วารสารสิ่งแวดล้อมศึกษา-สสศท สมาคมสิ่งแวดล้อมศึกษาแห่งประเทศไทย - สสศท</t>
    </r>
    <r>
      <rPr>
        <sz val="14"/>
        <rFont val="TH SarabunPSK"/>
        <family val="2"/>
      </rPr>
      <t xml:space="preserve">. ปีที่ 6 ฉบับที่ 12 เดือน มกราคม - มิถุนายน 2558. </t>
    </r>
  </si>
  <si>
    <t xml:space="preserve">อะริน </t>
  </si>
  <si>
    <t>ศรีสุนา</t>
  </si>
  <si>
    <t>การมีส่วนร่วมของประชาชนในการจัดทำแผนพัฒนาองค์การบริหารส่วนตำบลสำโรง อำเภอนาเชือก จังหวัดมหาสารคาม</t>
  </si>
  <si>
    <t>The People's Participation in Setting up the Development Plan of Tambon Samrong Administrative Oganization, Nachueak District, Mahasarakham Province</t>
  </si>
  <si>
    <r>
      <t>อะริน ศรีสุนา</t>
    </r>
    <r>
      <rPr>
        <sz val="14"/>
        <rFont val="TH SarabunPSK"/>
        <family val="2"/>
      </rPr>
      <t xml:space="preserve"> และอลงกรณ์  อรรคแสง. การมีส่วนร่วมของประชาชนในการจัดทำแผนพัฒนาขององค์การบริหารส่วนตำบลสำโรง อำเภอนาเชือก จังหวัดมหาสารคาม. </t>
    </r>
    <r>
      <rPr>
        <u val="single"/>
        <sz val="14"/>
        <rFont val="TH SarabunPSK"/>
        <family val="2"/>
      </rPr>
      <t>วารสารช่อพะยอม คณะมนุษยศาสตร์และสังคมศาสตร์ มหาวิทยาลัยราชภัฏมหาสารคาม</t>
    </r>
    <r>
      <rPr>
        <sz val="14"/>
        <rFont val="TH SarabunPSK"/>
        <family val="2"/>
      </rPr>
      <t xml:space="preserve">. ปีที่ 26 ฉบับที่ 1 เดือน มกราคม - มิถุนายน 2558. </t>
    </r>
  </si>
  <si>
    <t>บรรเทา</t>
  </si>
  <si>
    <t xml:space="preserve">1. ตามเกณฑ์ QA 57 </t>
  </si>
  <si>
    <t>ได้รับการตีพิมพ์ในวงรอบประเมิน  (ตาราง 3)</t>
  </si>
  <si>
    <t>ได้รับการตอบรับให้ตีพิมพ์หรือตีพิมพ์ในวงรอบการประเมิน (ตาราง 4)</t>
  </si>
  <si>
    <t>ความคิดเห็นของประชาชนต่อคุณภาพการให้บริการสาธารณะของเจ้าหน้าที่กองช่าง องค์การบริหารส่วนตำบลโนนแดง อำเภอบรบือ จังหวัดมหาสารคาม</t>
  </si>
  <si>
    <t>Peopl' Opinion on Quality in Public Service of the Staffs in Mechanic Division, None - dang Sub -district Administrative Organization,Bo-ra-beav District, Mahasarakam Province.</t>
  </si>
  <si>
    <r>
      <t>อภิศักดิ์ วิลัยสุทธิ์</t>
    </r>
    <r>
      <rPr>
        <sz val="14"/>
        <rFont val="TH SarabunPSK"/>
        <family val="2"/>
      </rPr>
      <t xml:space="preserve"> และสิทธิชัย ตันศรีสกุล. ความคิดเห็นของประชาชนต่อคุณภาพการให้บริการสาธารณะของเจ้าหน้าที่กองช่าง องค์การบริหารส่วนตำบลโนนแดง อำเภอบรบือ จังหวัดมหาสารคาม. </t>
    </r>
    <r>
      <rPr>
        <u val="single"/>
        <sz val="14"/>
        <rFont val="TH SarabunPSK"/>
        <family val="2"/>
      </rPr>
      <t>วารสารวิทยาลัยการเมืองการปกครอง มหาวิทยาลัยมหาสารคาม</t>
    </r>
    <r>
      <rPr>
        <sz val="14"/>
        <rFont val="TH SarabunPSK"/>
        <family val="2"/>
      </rPr>
      <t>. ปีที่ 5 ฉบับที่ 2 ประจำเดือน มีนาคม - สิงหาคม  พ.ศ. 2558.</t>
    </r>
  </si>
  <si>
    <t>ดุริยางคศิลป์</t>
  </si>
  <si>
    <t>ดุริยางคศิลป์ แผน ก(2)</t>
  </si>
  <si>
    <t>ความหลากหลายทางชีวภาพ แผน ก(2)</t>
  </si>
  <si>
    <t>สาธารณสุขศาสตรมหาบัณฑิต แผน ก แบบ ก 2 (อนามัยสิ่งแวดล้อม)</t>
  </si>
  <si>
    <t>เทคโนโลยีสิ่งแวดล้อม แผน ก(2)</t>
  </si>
  <si>
    <t>วิจัยและประเมินผลการศึกษา แผน ก(2)</t>
  </si>
  <si>
    <t>จิตวิทยาการศึกษาและการแนะแนว แผน ก(2)</t>
  </si>
  <si>
    <t>คณะสถาปัตยกรรมศาสตร์ ผังเมืองและนฤมิตศิลป์</t>
  </si>
  <si>
    <t>การวางผังชุมชนเมืองและสภาพแวดล้อม แผน ก(2)</t>
  </si>
  <si>
    <t>ตีพิมพ์ในวงรอบประเมิน</t>
  </si>
  <si>
    <t>ตาราง 1  แสดงการเผยแพร่ผลงานของนิสิตระดับปริญญาเอกที่สำเร็จการศึกษาใน ปีการศึกษา 2557</t>
  </si>
  <si>
    <t>ลักษณะการเผยแพร่</t>
  </si>
  <si>
    <t>ความถี่ (ชิ้นงาน)</t>
  </si>
  <si>
    <t>ร้อยละ</t>
  </si>
  <si>
    <t>ได้รับการตอบรับให้ตีพิมพ์ในวงรอบประเมิน</t>
  </si>
  <si>
    <t>ตีพิมพ์หรือได้รับการตอบรับให้ตีพิมพ์นอกวงรอบประเมิน</t>
  </si>
  <si>
    <t>ตาราง 2  แสดงการเผยแพร่ผลงานของนิสิตระดับปริญญาเอกที่สำเร็จการศึกษาใน ปีการศึกษา 2557</t>
  </si>
  <si>
    <t>เกณฑ์ในการประเมิน</t>
  </si>
  <si>
    <t>ดุริยางคศิลป์ แบบ ก(2)</t>
  </si>
  <si>
    <r>
      <t>สถาพร วันนุกูล</t>
    </r>
    <r>
      <rPr>
        <sz val="14"/>
        <rFont val="TH SarabunPSK"/>
        <family val="2"/>
      </rPr>
      <t xml:space="preserve"> วินัย ผลเจริญ และอลงกรณ์ อรรคแสง. ความสัมพันธ์ระหว่างการเมืองท้องถิ่นกับพระสงฆ์ ในเขตอำเภอฆ้องชัย จังหวัดกาฬสินธุ์. </t>
    </r>
    <r>
      <rPr>
        <u val="single"/>
        <sz val="14"/>
        <rFont val="TH SarabunPSK"/>
        <family val="2"/>
      </rPr>
      <t>วารสารมนุษยศาสตร์และสังคมศาสตร์ มหาวิทยาลัยมหาสารคาม</t>
    </r>
    <r>
      <rPr>
        <sz val="14"/>
        <rFont val="TH SarabunPSK"/>
        <family val="2"/>
      </rPr>
      <t>. ปีที่ 34 ฉบับที่ 4 ประจำเดือน กรกฎาคม - สิงหาคม  พ.ศ. 2558.</t>
    </r>
  </si>
  <si>
    <t>54011381052</t>
  </si>
  <si>
    <t>อภิศักดิ์</t>
  </si>
  <si>
    <t>วิลัยสุทธิ์</t>
  </si>
  <si>
    <t>การวัดผลการศึกษา  แผน ก(2)</t>
  </si>
  <si>
    <t>บังอร</t>
  </si>
  <si>
    <t>กัลยกร</t>
  </si>
  <si>
    <t>ภูสมมา</t>
  </si>
  <si>
    <t>การดำเนินงานตามนโยบายสนับสนุนการจัดสวัสดิการชุมชนของกองทุนสวัสดิการชุมชนในเขตพื้นที่อำเภอเมือง จังหวัดมหาสารคาม</t>
  </si>
  <si>
    <t>The Operation of Community Welfare Fund in Muang District Area, Mahasarakham Province.</t>
  </si>
  <si>
    <r>
      <t>กัลยกร ภูสมมา</t>
    </r>
    <r>
      <rPr>
        <sz val="14"/>
        <rFont val="TH SarabunPSK"/>
        <family val="2"/>
      </rPr>
      <t xml:space="preserve"> และเชิงชาญ จงสมชัย. การดำเนินงานตามนโยบายสนับสนุนการจัดสวัสดิการชุมชนของกองทุนสวัสดิการชุมชนในเขตพื้นที่อำเภอเมือง จังหวัดมหาสารคาม. 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มหาวิทยาลัยมหาสารคาม.</t>
    </r>
    <r>
      <rPr>
        <sz val="14"/>
        <rFont val="TH SarabunPSK"/>
        <family val="2"/>
      </rPr>
      <t xml:space="preserve"> ปีที่ 5 ฉบับที่ 1 ประจำเดือน กันยายน 2557 - กุมภาพันธ์ 2558.</t>
    </r>
  </si>
  <si>
    <t>สิ่งแวดล้อมศึกษา แผน ก แบบ ก 2</t>
  </si>
  <si>
    <t>53011380008</t>
  </si>
  <si>
    <t>ชยาภา</t>
  </si>
  <si>
    <t>คำเมรี</t>
  </si>
  <si>
    <t>การเมืองการปกครอง  (แผน ก)</t>
  </si>
  <si>
    <t>การบริหารงานกองทุนหมู่บ้านและชุมชนเมืองในเขตเทศบาลตำบลโพนทอง อำเภอเชียงยืน จังหวัดมหาสารคาม</t>
  </si>
  <si>
    <t>THE MANAGEMENT OF VILLAGE AND URBAN COMMUNITY FUNDS IN  PHON THONG   SUB-DISTRICT, CHIANG YUEN DISTRICT, MAHA SARAKHAM PROVINCE</t>
  </si>
  <si>
    <r>
      <t>ชยาภา คำเมรี</t>
    </r>
    <r>
      <rPr>
        <sz val="14"/>
        <rFont val="TH SarabunPSK"/>
        <family val="2"/>
      </rPr>
      <t xml:space="preserve"> อลงกรณ์ อรรคแสง และทัชชวัฒน์ เหล่าสุวรรณ. การบริหารงานกองทุนหมู่บ้านและชุมชนเมืองในเขตเทศบาลตำบลโพนทอง อำเภอเชียงยืน จังหวัดมหาสารคาม. </t>
    </r>
    <r>
      <rPr>
        <u val="single"/>
        <sz val="14"/>
        <rFont val="TH SarabunPSK"/>
        <family val="2"/>
      </rPr>
      <t>วารสารมนุษยศาสตร์และสังคมศาสตร์ มหาวิทยาลัยมหาสารคาม</t>
    </r>
    <r>
      <rPr>
        <sz val="14"/>
        <rFont val="TH SarabunPSK"/>
        <family val="2"/>
      </rPr>
      <t>. ปีที่ 34 ฉบับที่ 3 ประจำเดือน พฤษภาคม - มิถุนายน  พ.ศ. 2558.</t>
    </r>
  </si>
  <si>
    <t>55011380033</t>
  </si>
  <si>
    <t>พระมหา</t>
  </si>
  <si>
    <t>สถาพร</t>
  </si>
  <si>
    <t>วันนุกูล</t>
  </si>
  <si>
    <t>การเมืองการปกครอง  แผน ก แบบ ก 2</t>
  </si>
  <si>
    <t>ความสัมพันธ์ระหว่างการเมืองท้องถิ่นกับพระสงฆ์ ในเขตอำเภอฆ้องชัย จังหวัดกาฬสินธุ์</t>
  </si>
  <si>
    <t>THE RELATIONS BETWEEN LOCAL POLITICS AND BUDDHIST MONKS IN KONGCHAI DISTRICT, KALASIN PROVINCE</t>
  </si>
  <si>
    <t>วิทยาศาสตรศึกษา (แผน ก)</t>
  </si>
  <si>
    <t>นามสกุล:</t>
  </si>
  <si>
    <t>วัฒนธรรมศาสตร์ แผน ก(2)</t>
  </si>
  <si>
    <t>วิทยาการจัดการสถิติ แผน ก(2)</t>
  </si>
  <si>
    <t>วิศวกรรมเครื่องกล แผน ก(2)</t>
  </si>
  <si>
    <t>วิศวกรรมไฟฟ้าและคอมพิวเตอร์ แผน ก(2)</t>
  </si>
  <si>
    <t>ภาษาเวียดนาม แผน ก</t>
  </si>
  <si>
    <t>การจัดการแหล่งการเรียนรู้</t>
  </si>
  <si>
    <t>ชีววิทยา แผน ก แบบ ก 2</t>
  </si>
  <si>
    <t>ชีววิทยาศึกษา (แผน ก2)</t>
  </si>
  <si>
    <t>หลักสูตรและการสอน  แผน ข</t>
  </si>
  <si>
    <t>เทคโนโลยีการเกษตร  แผน ก(1)</t>
  </si>
  <si>
    <t>เทคโนโลยีการเกษตร  แผน ก(2)</t>
  </si>
  <si>
    <t>การบริหารการศึกษา  แผน ก แบบ ก2</t>
  </si>
  <si>
    <t>พระ</t>
  </si>
  <si>
    <t>ภาษาไทย (กลุ่มวรรณคดี) แผน ก</t>
  </si>
  <si>
    <t>วิจัยเพื่อพัฒนาท้องถิ่น แผน (ก2)</t>
  </si>
  <si>
    <t>คณะวัฒนธรรมศาสตร์</t>
  </si>
  <si>
    <t>เทคโนโลยีและสื่อสารการศึกษา แผน (ก2)</t>
  </si>
  <si>
    <t>บรรณารักษศาสตร์และสารสนเทศศาสตร์ แผน ข</t>
  </si>
  <si>
    <t>เคมีศึกษา แผน ก(2)</t>
  </si>
  <si>
    <t>คณะเทคโนโลยี</t>
  </si>
  <si>
    <t>เทคโนโลยีการอาหาร แผน ก(2)</t>
  </si>
  <si>
    <t>ทนงศักดิ์</t>
  </si>
  <si>
    <t>เคมี แผน ก(2)</t>
  </si>
  <si>
    <t>54011381033</t>
  </si>
  <si>
    <t>ยศวรรธน์</t>
  </si>
  <si>
    <t>การะเกตุ</t>
  </si>
  <si>
    <t>วิทยาลัยการเมืองการปกครอง</t>
  </si>
  <si>
    <t>นโยบายสาธารณะ แผน ก(2)</t>
  </si>
  <si>
    <t>คุณภาพชีวิตการทำงานของข้าราชการราชทัณฑ์ ในกลุ่มจังหวัด “ร้อยแก่นสารสินธุ์”</t>
  </si>
  <si>
    <t>QUALITY OF WORK LIFE OF THE CORRECTIONAL OFFICIALS IN “ROI-KAEN-SARN-SIN REGION”</t>
  </si>
  <si>
    <t>54011381008</t>
  </si>
  <si>
    <t>ปักโคทานัง</t>
  </si>
  <si>
    <t>นโยบายสาธารณะ แผน ข</t>
  </si>
  <si>
    <t>การบริหารจัดการศูนย์พัฒนาเด็กเล็ก สังกัดองค์การบริหารส่วนตำบลแกดำ อำเภอแกดำ จังหวัดมหาสารคาม</t>
  </si>
  <si>
    <t>ADMINISTRATION OF THE CHILD DEVELOPMENT CENTERS UNDER KAE DAM TAMBON ADMINISTRATION ORGANIZATION KAE DAM DISTRICT MAHA SARAKHAM PROVINCE</t>
  </si>
  <si>
    <t>การบริหารการศึกษา  แผน ข</t>
  </si>
  <si>
    <t>วิศวกรรมโยธา แผน ก(2)</t>
  </si>
  <si>
    <t>ธนากร</t>
  </si>
  <si>
    <t>เทคโนโลยีการศึกษา แผน ก(2)</t>
  </si>
  <si>
    <t>54011381006</t>
  </si>
  <si>
    <t>ณัฐธิตา</t>
  </si>
  <si>
    <t>นาถาดทอง</t>
  </si>
  <si>
    <t>ความคิดเห็นของประชาชนที่มีต่อการจัดเก็บภาษีรายได้ขององค์การบริหารส่วนตำบลท่าสองคอน อำเภอเมือง จังหวัดมหาสารคาม</t>
  </si>
  <si>
    <t>PEOPLE'S OPINIONS POWARDS PUBLIC REVENUEF COLLECPON SERVICES OCT THASONGKHON SUB-DISPRIC ADMINIFTRATION ORGANIZATION OFFICE IN AMPHOE MUANG MAHASARAKHAM TROVINCE.</t>
  </si>
  <si>
    <r>
      <rPr>
        <u val="single"/>
        <sz val="14"/>
        <rFont val="TH SarabunPSK"/>
        <family val="2"/>
      </rPr>
      <t>ณัฐธิตา นาถาดทอง</t>
    </r>
    <r>
      <rPr>
        <sz val="14"/>
        <rFont val="TH SarabunPSK"/>
        <family val="2"/>
      </rPr>
      <t xml:space="preserve"> และจีรวัฒน์ เจริญสุข. ความคิดเห็นของประชาชนที่มีต่อการจัดเก็บภาษีรายได้ขององค์การบริหารส่วนตำบลท่าสองคอน อำเภอเมือง จังหวัดมหาสารคาม.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4 ฉบับที่ 2 ประจำเดือน มีนาคม - สิงหาคม 2557.</t>
    </r>
  </si>
  <si>
    <t>54011381015</t>
  </si>
  <si>
    <t>นรินทร์</t>
  </si>
  <si>
    <t>จันทน์หอม</t>
  </si>
  <si>
    <t>แรงจูงใจในการปฏิบัติงานของพนักงานธนาคารออมสิน สาขาในสังกัดธนาคารออมสินเขตกาฬสินธุ์</t>
  </si>
  <si>
    <t>Motivation in Performance of Duties of the Government Savings Bank officers under Kalasin Reqional Government  Savings Bank</t>
  </si>
  <si>
    <r>
      <rPr>
        <u val="single"/>
        <sz val="14"/>
        <rFont val="TH SarabunPSK"/>
        <family val="2"/>
      </rPr>
      <t>นรินทร์ จันทน์หอม</t>
    </r>
    <r>
      <rPr>
        <sz val="14"/>
        <rFont val="TH SarabunPSK"/>
        <family val="2"/>
      </rPr>
      <t xml:space="preserve"> และสิทธิชัย ตันศรีสกุล. แรงจูงใจในการปฏิบัติงานของพนักงานธนาคารออมสิน สาขาในสังกัดธนาคารออมสินเขตกาฬสินธุ์.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4 ฉบับที่ 2 ประจำเดือน มีนาคม - สิงหาคม 2557.</t>
    </r>
  </si>
  <si>
    <t>วิทยาศาสตร์การออกกำลังกายและการกีฬา แผน ก(2)</t>
  </si>
  <si>
    <t>การบริหารการศึกษา แผน ข</t>
  </si>
  <si>
    <r>
      <t>ยศวรรธน์ การะเกตุ</t>
    </r>
    <r>
      <rPr>
        <sz val="14"/>
        <rFont val="TH SarabunPSK"/>
        <family val="2"/>
      </rPr>
      <t xml:space="preserve"> ประโยชน์ ส่งกลิ่น และนงลักษณ์ แสงมหาชัย.  คุณภาพชีวิตการทำงานของข้าราชการราชทัณฑ์ ในกลุ่มจังหวัด “ร้อยแก่นสารสินธุ์”.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5 ฉบับที่ 1 ประจำเดือน กันยายน 2557 - มีนาคม 2558.</t>
    </r>
  </si>
  <si>
    <r>
      <t>ทนงศักดิ์ ปักโคทานัง</t>
    </r>
    <r>
      <rPr>
        <sz val="14"/>
        <rFont val="TH SarabunPSK"/>
        <family val="2"/>
      </rPr>
      <t xml:space="preserve"> และจีรวัฒน์ เจริญสุข.  การบริหารจัดการศูนย์พัฒนาเด็กเล็ก สังกัดองค์การบริหารส่วนตำบลแกดำ อำเภอแกดำ จังหวัดมหาสารคาม.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4 ฉบับที่ 2 ประจำเดือน มีนาคม - สิงหาคม 2557.</t>
    </r>
  </si>
  <si>
    <t>รหัสนิสิต:</t>
  </si>
  <si>
    <t>คณะ:</t>
  </si>
  <si>
    <t>สาขา:</t>
  </si>
  <si>
    <t>วิทยาเขต:</t>
  </si>
  <si>
    <t>วิทยานิพนธ์:</t>
  </si>
  <si>
    <t>วิทยานิพนธ์อังกฤษ:</t>
  </si>
  <si>
    <t>วันที่สำเร็จ:</t>
  </si>
  <si>
    <t>สถานะนิสิต:</t>
  </si>
  <si>
    <t>นาง</t>
  </si>
  <si>
    <t>คณะศึกษาศาสตร์</t>
  </si>
  <si>
    <t>หลักสูตรและการสอน (แผน ข)</t>
  </si>
  <si>
    <t>นิสิตปัจจุบัน สภาพสมบูรณ์</t>
  </si>
  <si>
    <t>การวิจัยการศึกษา แผน ก(2)</t>
  </si>
  <si>
    <t>เทคโนโลยีสารสนเทศ  แผน ก แบบ ก2</t>
  </si>
  <si>
    <t>วิศวกรรมเครื่องกล แผน ก แบบ ก2</t>
  </si>
  <si>
    <t>ภาษาไทย  แผน ก</t>
  </si>
  <si>
    <t>เทคโนโลยีการผลิตพืช  แผน ก(2)</t>
  </si>
  <si>
    <t>Mr.</t>
  </si>
  <si>
    <t>สัตวศาสตร์  แผน ก(2)</t>
  </si>
  <si>
    <t>คณะเภสัชศาสตร์</t>
  </si>
  <si>
    <t>สมุนไพรและผลิตภัณฑ์ธรรมชาติ แผน ก(2)</t>
  </si>
  <si>
    <t>หลักสูตรและการสอน  แผน ก(2)</t>
  </si>
  <si>
    <t>การวัดผลการศึกษา  แผน ก แบบ ก2</t>
  </si>
  <si>
    <t>บัญชีมหาบัณฑิต แผน ก(2)</t>
  </si>
  <si>
    <t>เทคโนโลยีชีวภาพ แผน ก(2)</t>
  </si>
  <si>
    <t>เภสัชกรรมคลินิก แผน ก(2)</t>
  </si>
  <si>
    <t>คณะ</t>
  </si>
  <si>
    <t>รวมสำเร็จการศึกษาทั้งหมด (A)</t>
  </si>
  <si>
    <t>ค่าน้ำหนักคุณภาพฯ (B)</t>
  </si>
  <si>
    <t xml:space="preserve">ร้อยละคุณภาพงานวิจัย  C = (B/A)*100 </t>
  </si>
  <si>
    <t>รวม</t>
  </si>
  <si>
    <t>การจัดการมหาบัณฑิต  แผน ก</t>
  </si>
  <si>
    <t>เทคโนโลยีและสื่อสารการศึกษา แผน ก แบบ ก2</t>
  </si>
  <si>
    <t>วิจัยและประเมินผลการศึกษา แผน ก แบบ ก2</t>
  </si>
  <si>
    <t>หลักสูตรและการสอน  แผน ก แบบ ก2</t>
  </si>
  <si>
    <t>สาธารณสุขศาสตร์ แผน ก (การจัดการระบบสุขภาพ)</t>
  </si>
  <si>
    <t>สาธารณสุขศาสตร์ แผน ก (การส่งเสริมสุขภาพและพฤติกรรมศาสตร์)</t>
  </si>
  <si>
    <t>สาธารณสุขศาสตรมหาบัณฑิต แผน ก แบบ ก 2 (การจัดการระบบสุขภาพ)</t>
  </si>
  <si>
    <t>สาธารณสุขศาสตรมหาบัณฑิต แผน ก แบบ ก 2 (การส่งเสริมสุขภาพและพัฒนาพฤติกรรมสุขภาพ)</t>
  </si>
  <si>
    <t>คณะสิ่งแวดล้อมและทรัพยากรศาสตร์</t>
  </si>
  <si>
    <t>การบริหารจัดการสิ่งแวดล้อม แผน ก</t>
  </si>
  <si>
    <t>สิ่งแวดล้อมศึกษา แผน ก</t>
  </si>
  <si>
    <t>54011381035</t>
  </si>
  <si>
    <t>เยาวภา</t>
  </si>
  <si>
    <t>ความคิดเห็นของประชาชนต่อการดำเนินงานตามยุทธศาสตร์การพัฒนาของเทศบาลตำบลแกดำ อำเภอแกดำ จังหวัดมหาสารคาม</t>
  </si>
  <si>
    <t>PEOPLE'S OPINIONS ON THE OPERATION OF THE DEVELOPMENT STRATEGIC PLAN OF TAMBON KAE DAM, KAE DAM DISTRICT,MAHA SARAKHAM PROVINCE</t>
  </si>
  <si>
    <r>
      <rPr>
        <u val="single"/>
        <sz val="14"/>
        <rFont val="TH SarabunPSK"/>
        <family val="2"/>
      </rPr>
      <t>เยาวภา ปักโคทานัง</t>
    </r>
    <r>
      <rPr>
        <sz val="14"/>
        <rFont val="TH SarabunPSK"/>
        <family val="2"/>
      </rPr>
      <t xml:space="preserve"> และจีรวัฒน์ เจริญสุข. ความคิดเห็นของประชาชนต่อการดำเนินงานตามยุทธศาสตร์การพัฒนาของเทศบาลตำบลแกดำ อำเภอแกดำ จังหวัดมหาสารคาม.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4 ฉบับที่ 2 ประจำเดือน มีนาคม - สิงหาคม 2557.</t>
    </r>
  </si>
  <si>
    <t>การจัดการการตลาด แผน ก</t>
  </si>
  <si>
    <t>การจัดการการตลาด แผน ก แบบ ก2</t>
  </si>
  <si>
    <t>การจัดการเชิงกลยุทธ์ แผน ก แบบ ก2</t>
  </si>
  <si>
    <t>การสอนภาษาอังกฤษ แผน ก แบบ ก2</t>
  </si>
  <si>
    <t>บัญชีมหาบัณฑิต (การบัญชี) แผน ก แบบ ก 2</t>
  </si>
  <si>
    <t>คณะวิทยาการสารสนเทศ</t>
  </si>
  <si>
    <t>สื่อนฤมิต แผน ก</t>
  </si>
  <si>
    <t>สื่อนฤมิต แผน ข</t>
  </si>
  <si>
    <t>ชีววิทยา (แผน ก)</t>
  </si>
  <si>
    <t>วิทยาลัยดุริยางคศิลป์</t>
  </si>
  <si>
    <t>การสอนภาษาอังกฤษ แผน (ก2)</t>
  </si>
  <si>
    <t>เทคโนโลยีการศึกษา แผน ก แบบ ก2</t>
  </si>
  <si>
    <t>ทัศนศิลป์</t>
  </si>
  <si>
    <t>การบริหารการศึกษา  (แผน ก2)</t>
  </si>
  <si>
    <t>การบริหารการศึกษา  แผน (ก2)</t>
  </si>
  <si>
    <t/>
  </si>
  <si>
    <t>กิติญาณพัฒน์</t>
  </si>
  <si>
    <t>ผิวอ่อนดี</t>
  </si>
  <si>
    <t>ปัจจัยที่ส่งผลต่อขีดสมรรถนะการบริหารงานด้านบุคลากรขององค์การบริหารส่วนตำบลในเขตพื้นที่อำเภอเกษตรวิสัย จังหวัดร้อยเอ็ด</t>
  </si>
  <si>
    <t>FACTORS AFFECTED THE ABILITY OF PERSONNEL ADMINISTRATION OF TAMBOL ADMINISTRATIVE ORGANIZATIONS (TAO) IN THE AREA OF KASETWISAI DISTRICT, ROI ET (PROVINCE)</t>
  </si>
  <si>
    <r>
      <t>พระกิติญาณพัฒน์ ผิวอ่อนดี</t>
    </r>
    <r>
      <rPr>
        <sz val="14"/>
        <rFont val="TH SarabunPSK"/>
        <family val="2"/>
      </rPr>
      <t xml:space="preserve"> อลงกรณ์ อรรคแสง และวสันต์ เหลืองประภัสร์. ปัจจัยที่ส่งผลต่อสมรรถนะการบริหารงานด้านบุคลากรขององค์การบริหารส่วนตำบลในเขตพื้นที่อำเภอเกษตรวิสัย จังหวัดร้อยเอ็ด. </t>
    </r>
    <r>
      <rPr>
        <u val="single"/>
        <sz val="14"/>
        <rFont val="TH SarabunPSK"/>
        <family val="2"/>
      </rPr>
      <t>วารสารช่อพะยอม คณะมนุษยศาสตร์และสังคมศาสตร์ มหาวิทยาลัยราชภัฏมหาสารคาม.</t>
    </r>
    <r>
      <rPr>
        <sz val="14"/>
        <rFont val="TH SarabunPSK"/>
        <family val="2"/>
      </rPr>
      <t>. ปีที่ 26 ฉบับที่ 1 เดือนมกราคม - กรกฎาคม 2558.</t>
    </r>
  </si>
  <si>
    <t>ดุริยางคศิลป์ แผน ก แบบ ก2</t>
  </si>
  <si>
    <t>ค่าน้ำหนักเดิม</t>
  </si>
  <si>
    <t>วิทยาการคอมพิวเตอร์ แผน ก แบบ ก 2</t>
  </si>
  <si>
    <t>นาย</t>
  </si>
  <si>
    <t>มหาสารคาม</t>
  </si>
  <si>
    <t>คณะวิทยาศาสตร์</t>
  </si>
  <si>
    <t>คณิตศาสตรศึกษา  (แผน ก2)</t>
  </si>
  <si>
    <t>คณะศิลปกรรมศาสตร์</t>
  </si>
  <si>
    <t>คณะมนุษยศาสตร์และสังคมศาสตร์</t>
  </si>
  <si>
    <t>ภาษาและวรรณกรรมไทย-จีน แผน ก(2)</t>
  </si>
  <si>
    <t>นางสาว</t>
  </si>
  <si>
    <t>คณะการบัญชีและการจัดการ</t>
  </si>
  <si>
    <t>การจัดการมหาบัณฑิต แผน ก(2)</t>
  </si>
  <si>
    <t>คณะวิศวกรรมศาสตร์</t>
  </si>
  <si>
    <t>การจัดการท่องเที่ยวและโรงแรม แผน ก แบบ ก 2</t>
  </si>
  <si>
    <t>การจัดการเชิงกลยุทธ์ แผน ก(2)</t>
  </si>
  <si>
    <t>54011381047</t>
  </si>
  <si>
    <t>สุธิดา</t>
  </si>
  <si>
    <t>อรรคนิมาตย์</t>
  </si>
  <si>
    <t>ปัญหาการจัดเก็บรายได้ขององค์การบริหารส่วนตำบลบึงเกลือ อำเภอเมืองเสลภูมิ จังหวัดร้อยเอ็ด</t>
  </si>
  <si>
    <t>THE PROBLEMATIC REVENUE ADMINISTRATION OF BUNG KLUA SUB-DISTRICT ADMINISTRATIVE ORGANIZATION, SELABHUMI, ROI-ET PROVINCE</t>
  </si>
  <si>
    <r>
      <rPr>
        <u val="single"/>
        <sz val="14"/>
        <rFont val="TH SarabunPSK"/>
        <family val="2"/>
      </rPr>
      <t>สุธิดา อรรคนิมาตย์</t>
    </r>
    <r>
      <rPr>
        <sz val="14"/>
        <rFont val="TH SarabunPSK"/>
        <family val="2"/>
      </rPr>
      <t xml:space="preserve"> และจีรวัฒน์ เจริญสุข. ปัญหาการจัดเก็บรายได้ขององค์การบริหารส่วนตำบลบึงเกลือ อำเภอเมืองเสลภูมิ จังหวัดร้อยเอ็ด. </t>
    </r>
    <r>
      <rPr>
        <u val="single"/>
        <sz val="14"/>
        <rFont val="TH SarabunPSK"/>
        <family val="2"/>
      </rPr>
      <t>วารสารการเมืองการปกครอง</t>
    </r>
    <r>
      <rPr>
        <sz val="14"/>
        <rFont val="TH SarabunPSK"/>
        <family val="2"/>
      </rPr>
      <t>. ปีที่ 4 ฉบับที่ 2 ประจำเดือน  มีนาคม - สิงหาคม 2557.</t>
    </r>
  </si>
  <si>
    <t>54011381014</t>
  </si>
  <si>
    <t>นรา</t>
  </si>
  <si>
    <t>ศรีวงษา</t>
  </si>
  <si>
    <t>การมีส่วนร่วมของประชาชนในการจัดทำแผนพัฒนาองค์การบริหารส่วนตำบลโคกสว่าง อำเภอพนมไพร จังหวัดร้อยเอ็ด</t>
  </si>
  <si>
    <r>
      <rPr>
        <u val="single"/>
        <sz val="14"/>
        <rFont val="TH SarabunPSK"/>
        <family val="2"/>
      </rPr>
      <t>นรา ศรีวงษา</t>
    </r>
    <r>
      <rPr>
        <sz val="14"/>
        <rFont val="TH SarabunPSK"/>
        <family val="2"/>
      </rPr>
      <t xml:space="preserve"> และจีรวัฒน์ เจริญสุข. การมีส่วนร่วมของประชาชนในการจัดทำแผนพัฒนาองค์การบริหารส่วนตำบลโคกสว่าง อำเภอพนมไพร จังหวัดร้อยเอ็ด. </t>
    </r>
    <r>
      <rPr>
        <u val="single"/>
        <sz val="14"/>
        <rFont val="TH SarabunPSK"/>
        <family val="2"/>
      </rPr>
      <t>วารสารการเมืองการปกครอง</t>
    </r>
    <r>
      <rPr>
        <sz val="14"/>
        <rFont val="TH SarabunPSK"/>
        <family val="2"/>
      </rPr>
      <t>. ปีที่ 4 ฉบับที่ 2 ประจำเดือน  มีนาคม - สิงหาคม 2557.</t>
    </r>
  </si>
  <si>
    <t>52011380027</t>
  </si>
  <si>
    <t>พัชรี</t>
  </si>
  <si>
    <t>โพธิ์เปี้ยศรี</t>
  </si>
  <si>
    <t>ปัญหาการบริหารงานของเทศบาลตำบลในเขตอำเภอโพธิ์ชัย จังหวัดร้อยเอ็ด</t>
  </si>
  <si>
    <t>The Problems of the adminis pration off the Subdis prict Nunicipality in Phochai dis pridc roiet Province</t>
  </si>
  <si>
    <r>
      <rPr>
        <u val="single"/>
        <sz val="14"/>
        <rFont val="TH SarabunPSK"/>
        <family val="2"/>
      </rPr>
      <t>พัชรี โพธิ์เปี้ยศรี</t>
    </r>
    <r>
      <rPr>
        <sz val="14"/>
        <rFont val="TH SarabunPSK"/>
        <family val="2"/>
      </rPr>
      <t xml:space="preserve"> และเชิงชาญ จงสมชัย. ปัญหาการบริหารงานของเทศบาลตำบลในเขตอำเภอโพธิ์ชัย จังหวัดร้อยเอ็ด. </t>
    </r>
    <r>
      <rPr>
        <u val="single"/>
        <sz val="14"/>
        <rFont val="TH SarabunPSK"/>
        <family val="2"/>
      </rPr>
      <t>วารสารการเมืองการปกครอง</t>
    </r>
    <r>
      <rPr>
        <sz val="14"/>
        <rFont val="TH SarabunPSK"/>
        <family val="2"/>
      </rPr>
      <t>. ปีที่ 4 ฉบับที่ 2 ประจำเดือน  มีนาคม - สิงหาคม 2557.</t>
    </r>
  </si>
  <si>
    <t>บัญชีมหาบัณฑิต แผน ก แบบ ก2</t>
  </si>
  <si>
    <t>เทคโนโลยีชีวภาพ แผน ก แบบ ก2</t>
  </si>
  <si>
    <t>คณิตศาสตรศึกษา  แผน ก แบบ ก2</t>
  </si>
  <si>
    <t>เคมี แผน ก แบบ ก2</t>
  </si>
  <si>
    <t>วิศวกรรมไฟฟ้าและคอมพิวเตอร์ แผน ก แบบ ก2</t>
  </si>
  <si>
    <t>วิศวกรรมโยธา</t>
  </si>
  <si>
    <t>การวิจัยการศึกษา แผน ก แบบ ก2</t>
  </si>
  <si>
    <t>ฟิสิกส์  แผน ก(2)</t>
  </si>
  <si>
    <t>จิรารัตน์</t>
  </si>
  <si>
    <t>ภูสีฤทธิ์</t>
  </si>
  <si>
    <t>ปัจจัยที่ส่งผลต่อการทำวิจัยของบุคลากรสายสนับสนุน ระดับพนักงานปฏิบัติการ มหาวิทยาลัยมหาสารคาม</t>
  </si>
  <si>
    <t>FACTOR AFFECTING IN CONDUCTING RESEARCH OF SUPPORTING PERSONNEL IN MAHASARAKHAM UNIVERSITY</t>
  </si>
  <si>
    <r>
      <t>จิรารัตน์ ภูสีฤทธิ์</t>
    </r>
    <r>
      <rPr>
        <sz val="14"/>
        <rFont val="TH SarabunPSK"/>
        <family val="2"/>
      </rPr>
      <t xml:space="preserve"> สีดา สอนศรี และยุพา คลังสุวรรณ์. ปัจจัยที่ส่งผลต่อการทำวิจัยของบุคลากรสายสนับสนุนระดับพนักงานปฏิบัติการ มหาวิทยาลัยมหาสารคาม. </t>
    </r>
    <r>
      <rPr>
        <u val="single"/>
        <sz val="14"/>
        <rFont val="TH SarabunPSK"/>
        <family val="2"/>
      </rPr>
      <t>วารสารมนุษยศาสตร์และสังคมศาสตร์ มหาวิทยาลัยมหาสารคาม</t>
    </r>
    <r>
      <rPr>
        <sz val="14"/>
        <rFont val="TH SarabunPSK"/>
        <family val="2"/>
      </rPr>
      <t>. ปีที่ 34 ฉบับที่ 3 เดือน พฤษภาคม - มิถุนายน 2558.</t>
    </r>
  </si>
  <si>
    <t>การบริหารการศึกษา</t>
  </si>
  <si>
    <t>วัฒนธรรมศาสตร์ แผน ก</t>
  </si>
  <si>
    <t>คณิตศาสตรศึกษา  แผน ก(2)</t>
  </si>
  <si>
    <t>คณะสาธารณสุขศาสตร์</t>
  </si>
  <si>
    <t>สาธารณสุขศาสตร์ แผน ก (อนามัยสิ่งแวดล้อม)</t>
  </si>
  <si>
    <t>เทคโนโลยีการศึกษา (แผน ข)</t>
  </si>
  <si>
    <t>เศรษฐศาสตร์ธุรกิจ แผน ก(2)</t>
  </si>
  <si>
    <t>การจัดการการตลาด แผน ก(2)</t>
  </si>
  <si>
    <t>การจัดการเทคโนโลยีสารสนเทศทางธุรกิจ แผน ก(2)</t>
  </si>
  <si>
    <t>เทคโนโลยีสารสนเทศ  แผน ข</t>
  </si>
  <si>
    <t>เทคโนโลยีสารสนเทศ  แผน (ก2)</t>
  </si>
  <si>
    <t>การวิจัยทางศิลปกรรมศาสตร์ แผน ก(2)</t>
  </si>
  <si>
    <t>ลำดับ</t>
  </si>
  <si>
    <t>ชื่อ</t>
  </si>
  <si>
    <t>ระบบ</t>
  </si>
  <si>
    <t>ประเภท</t>
  </si>
  <si>
    <t xml:space="preserve">ผลงานตีพิมพ์ที่ผ่านเกณฑ์ตามประกาศมหาวิทยาลัยมหาสารคาม </t>
  </si>
  <si>
    <t>หมายเหตุ</t>
  </si>
  <si>
    <t>นอกเวลาราชการ</t>
  </si>
  <si>
    <t>ในเวลาราชการ</t>
  </si>
  <si>
    <t>วิทยานิพนธ์</t>
  </si>
  <si>
    <t>การศึกษาค้นคว้าอิสระ</t>
  </si>
  <si>
    <t>ตอบรับ ระบุปี(ฉบับ)</t>
  </si>
  <si>
    <t>TCI = กลุ่ม 2</t>
  </si>
  <si>
    <t>ตัวบ่งชี้ที่  2.2  (ปริญญาโท)  ผลงานของนักศึกษาและผู้สำเร็จการศึกษาในระดับปริญญาโทที่ได้รับการตีพิมพ์หรือเผยแพร่ ปีการศึกษา 2557 (ข้อมูลเดือน มิถุนายน 2557 - พฤษภาคม 2558)</t>
  </si>
  <si>
    <t>คณะพยาบาลศาสตร์</t>
  </si>
  <si>
    <t>การพยาบาลผู้ใหญ่ (แผน ก)</t>
  </si>
  <si>
    <t>เคมีศึกษา แผน ก แบบ ก 2</t>
  </si>
  <si>
    <t>ค่าน้ำหนักใหม่ ตามเกณฑ์รอบ2</t>
  </si>
  <si>
    <t>การพยาบาลผู้ใหญ่ แผน ก แบบ ก 2</t>
  </si>
  <si>
    <t>วิศวกรรมเครื่องกล แผน ก แบบ ก 2</t>
  </si>
  <si>
    <t>ค่าน้ำหนักตามเกณฑ์QA57  : เกณฑ์ยอมรับ คปก : วารสารสถาบัน มมส ยอมรับ (กรณี วารสาร/สำนักพิมพ์ ไม่อยู่ Beall,s List)</t>
  </si>
  <si>
    <t xml:space="preserve">ค่าน้ำหนักตามเกณฑ์QA57 </t>
  </si>
  <si>
    <t>ฐานข้อมูล (TCI รอบ2)</t>
  </si>
  <si>
    <t>ฐานข้อมูล (TCI รอบ3)</t>
  </si>
  <si>
    <t>รวิยะวงศ์</t>
  </si>
  <si>
    <t>การจัดทำแผนพัฒนาจังหวัดกาฬสินธุ์ พ.ศ. 2557 - 2560</t>
  </si>
  <si>
    <t>THE PREPARATION OF ANNUAL PLAN OF KALASIN PROVINCE B.E. 2557-2560</t>
  </si>
  <si>
    <r>
      <t>ธนากร รวิยะวงศ์</t>
    </r>
    <r>
      <rPr>
        <sz val="14"/>
        <rFont val="TH SarabunPSK"/>
        <family val="2"/>
      </rPr>
      <t xml:space="preserve"> สีดา สอนศรี และวสันต์ เหลืองประภัสร์. การจัดทำแผนพัฒนาจังหวัดกาฬสินธุ์ พ.ศ. 2557 - 2560.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6 ฉบับที่ 1 ประจำเดือน กันยายน 2558 - กุมภาพันธ์ 2559</t>
    </r>
  </si>
  <si>
    <t>อารยพงศ์</t>
  </si>
  <si>
    <t>ช่วยศรี</t>
  </si>
  <si>
    <t>ผลกระทบของการเปิดประชาคมอาเซียนต่อกลุ่ม SME ในภาคะวันออกเฉียงเหนือ : กรณีศึกษา กลุ่มหัตถกรรมเสื่อกกบ้านแพง อำเภอโกสุมพิสัย จังหวัดมหาสารคาม</t>
  </si>
  <si>
    <t>THE IMPACT OF THE ASEAN ECONOMIC COMMUNITY (AEC) TO SME IN THE NORTHEAST REGIONS: A CASE STUDY OF BAN PHAENG CRAFT REED MAT GROUP KOSUMPISAI DISTRICT ,MAHASARAKHAM PROVINCE</t>
  </si>
  <si>
    <r>
      <t>อารยพงศ์ ช่วยศรี</t>
    </r>
    <r>
      <rPr>
        <sz val="14"/>
        <rFont val="TH SarabunPSK"/>
        <family val="2"/>
      </rPr>
      <t xml:space="preserve"> สีดา สอนศรี และยุพา คลังสุวรรณ์.ผลกระทบของการเปิดประชาคมอาเซียนต่อกลุ่ม SME ในภาคะวันออกเฉียงเหนือ : กรณีศึกษา กลุ่มหัตถกรรมเสื่อกกบ้านแพง อ.โกสุมพิสัย จ.มหาสารคาม.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6 ฉบับที่ 1 ประจำเดือน กันยายน 2558 - กุมภาพันธ์ 2559</t>
    </r>
  </si>
  <si>
    <t>การบริหารงานบุคคลขององค์การบริหารส่วนตำบล ในเขตอำเภอเชียงยืน จังหวัดมหาสารคาม</t>
  </si>
  <si>
    <t>PERSONNEL ADMINISTRATION OF SUBDISTRICT ADMINISTRATIVE ORGANIZATION IN CHIANG YUEN DISTRICT OF MAHASARAKHAM PROVINCE</t>
  </si>
  <si>
    <r>
      <t>บังอร บรรเทา</t>
    </r>
    <r>
      <rPr>
        <sz val="14"/>
        <rFont val="TH SarabunPSK"/>
        <family val="2"/>
      </rPr>
      <t xml:space="preserve"> สีดา สอนศรี และวสันต์ เหลืองประภัสร์. การบริหารงานบุคคลขององค์การบริหารส่วนตำบล ในเขตอำเภอเชียงยืน จังหวัดมหาสารคาม.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6 ฉบับที่ 1 ประจำเดือน กันยายน 2558 - กุมภาพันธ์ 2559</t>
    </r>
  </si>
  <si>
    <t>Panyasack</t>
  </si>
  <si>
    <t>Sengonkeo</t>
  </si>
  <si>
    <t>การพัฒนารัฐกรของกระทรวงภายใน สาธารณรัฐประชาธิปไตยประชาชนลาว</t>
  </si>
  <si>
    <t>THE CIVIL SERVICE DEVELOPMENT OF THE MINISTRY OF HOME AFFAIRS OF LAO   PEOPLE'S DEMOCRATIC REPUBLIC</t>
  </si>
  <si>
    <r>
      <t>Panyasack  Sengonkeo</t>
    </r>
    <r>
      <rPr>
        <sz val="14"/>
        <rFont val="TH SarabunPSK"/>
        <family val="2"/>
      </rPr>
      <t xml:space="preserve"> อลงกรณ์ อรรคแสง และวสันต์ เหลืองประภัสร์. การพัฒนารัฐกรของกระทรวงภายใน สาธารณรัฐประชาธิปไตยประชาชนลาว.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5 ฉบับที่ 2 ประจำเดือน มีนาคม - สิงหาคม  2558.</t>
    </r>
  </si>
  <si>
    <t>Kaysone</t>
  </si>
  <si>
    <t>Volapheth</t>
  </si>
  <si>
    <t>การบริหารจัดการปลูกสร้างที่อยู่อาศัยในเขตเมืองศรีสัตตนาค นครหลวงเวียงจันทน์</t>
  </si>
  <si>
    <t>MANAGEMENT FOR PERMISSION TO BUILD A HOUSE OF SISATTANAK DISTRICT, VIENTIANE CAPITAL</t>
  </si>
  <si>
    <r>
      <t>Kaysone  Volapheth</t>
    </r>
    <r>
      <rPr>
        <sz val="14"/>
        <rFont val="TH SarabunPSK"/>
        <family val="2"/>
      </rPr>
      <t xml:space="preserve"> อลงกรณ์ อรรคแสง และวสันต์ เหลืองประภัสร์. การบริหารจัดการปลูกสร้างที่อยู่อาศัยในเขตเมืองศรีสัตตนาค หลวงเวียงจันทน์.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5 ฉบับที่ 2 ประจำเดือน มีนาคม - สิงหาคม  2558.</t>
    </r>
  </si>
  <si>
    <t>ณิชากมล</t>
  </si>
  <si>
    <t>ศรีอาราม</t>
  </si>
  <si>
    <t>ความพอใจในงานของบุคลากรมหาวิทยาลัยราชภัฏร้อยเอ็ด</t>
  </si>
  <si>
    <t>JOB SATISFACTION OF PERSONNEL IN ROIETRAJABHAT UNIVERSITY</t>
  </si>
  <si>
    <r>
      <t>ณิชากมล ศรีอาราม</t>
    </r>
    <r>
      <rPr>
        <sz val="14"/>
        <rFont val="TH SarabunPSK"/>
        <family val="2"/>
      </rPr>
      <t xml:space="preserve"> สีดา สอนศรี และวสันต์ เหลืองประภัสร์.ความพอใจในงานของบุคลากรมหาวิทยาลัยราชภัฏร้อยเอ็ด.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6 ฉบับที่ 1 ประจำเดือน กันยายน 2558 - กุมภาพันธ์ 2559</t>
    </r>
  </si>
  <si>
    <t>สุวีณา</t>
  </si>
  <si>
    <t>ไชยแสนย์</t>
  </si>
  <si>
    <t>องค์กรแห่งความสุขขององค์การบริหารส่วนตำบลในเขตอำเภอแกดำ จังหวัดมหาสารคาม</t>
  </si>
  <si>
    <t>HAPPY ORGANIZATION OF SUB-DISTRICT ADMINISTRATIVE ORGANIZATIONS IN KAEDAM DISTRICT, MAHA SARAKHAM PROVINCE</t>
  </si>
  <si>
    <r>
      <t>สุวีณา ไชยแสนย์</t>
    </r>
    <r>
      <rPr>
        <sz val="14"/>
        <rFont val="TH SarabunPSK"/>
        <family val="2"/>
      </rPr>
      <t xml:space="preserve"> สีดา สอนศรี และวสันต์ เหลืองประภัสร์.องค์กรแห่งความสุขขององค์การบริหารส่วนตำบลในเขตอำเภอแกดำ จังหวัดมหาสารคาม. </t>
    </r>
    <r>
      <rPr>
        <u val="single"/>
        <sz val="14"/>
        <rFont val="TH SarabunPSK"/>
        <family val="2"/>
      </rPr>
      <t>วารสารการเมืองการปกครอง มหาวิทยาลัยมหาสารคาม</t>
    </r>
    <r>
      <rPr>
        <sz val="14"/>
        <rFont val="TH SarabunPSK"/>
        <family val="2"/>
      </rPr>
      <t>. ปีที่ 6 ฉบับที่ 1 ประจำเดือน กันยายน 2558 - กุมภาพันธ์ 2559</t>
    </r>
  </si>
  <si>
    <t>ชีววิทยาศึกษา  แผน ก แบบ ก2</t>
  </si>
  <si>
    <t>คณิตศาสตร์ แผน ก(2)</t>
  </si>
  <si>
    <t>1ตีพิมพ์2ตอบรับ3ตีพิมพ์ตอบรับนอกวงรอบ</t>
  </si>
  <si>
    <t>วิทยาศาสตรศึกษา แผน ก</t>
  </si>
  <si>
    <t>คณะการท่องเที่ยวและโรงแรม</t>
  </si>
  <si>
    <t>วิทยานิพนธ์ + การศึกษาค้นคว้าอิสระ</t>
  </si>
  <si>
    <t>รวม IS</t>
  </si>
  <si>
    <t>รวม Thesis</t>
  </si>
  <si>
    <t>รวม IS+Thesis</t>
  </si>
  <si>
    <t xml:space="preserve">รวมที่มีผลงานตีพิมพ์ในวงรอบ </t>
  </si>
  <si>
    <t>กลุ่มสาขาวิชามนุษยศาสตร์และสังคมศาสตร์</t>
  </si>
  <si>
    <t>กลุ่มสาขาวิชาวิทยาศาสตร์และเทคโนโลยี</t>
  </si>
  <si>
    <t>กลุ่มสาขาวิชาวิทยาศาสตร์สุขภาพ</t>
  </si>
  <si>
    <t>รวมสถาบัน</t>
  </si>
  <si>
    <t>สาขาวิชา</t>
  </si>
  <si>
    <t>ตาราง 4 ตัวบ่งชี้ที่  2.2  (ปริญญาโท)  ผลงานของนักศึกษาและผู้สำเร็จการศึกษาในระดับปริญญาโทที่ได้รับการตอบรับหรือตีพิมพ์ ปีการศึกษา 2557 (ข้อมูลเดือน มิถุนายน 2557 - กรกฎาคม 2558)</t>
  </si>
  <si>
    <t xml:space="preserve">                บัณฑิตวิทยาลัยได้รวบรวมข้อมูลนิสิตระดับปริญญาโทที่สำเร็จการศึกษาใน ปีการศึกษา 2557 (ข้อมูลเดือน มิถุนายน 2557 - กรกฎาคม 2558)  จำนวน 858 คน  และมีผลงานเผยแพร่จำนวน 859 ชิ้น  จำแนกตามลักษณะการเผยแพร่ คือ  1) ได้รับการตีพิมพ์ในวงรอบประเมิน จำนวน 155 ชิ้นงาน  2) ได้รับการตอบรับให้ตีพิมพ์ในวงรอบประเมิน จำนวน 396 ชิ้นงาน  และ3) ได้รับการตีพิมพ์หรือการตอบรับให้ตีพิมพ์นอกวงรอบประเมิน จำนวน 308 ชิ้นงาน</t>
  </si>
  <si>
    <t xml:space="preserve">                บัณฑิตวิทยาลัยได้จัดทำข้อมูลตัวบ่งชี้ที่  2.2  (ปริญญาโท)  ผลงานของนักศึกษาและผู้สำเร็จการศึกษาในระดับปริญญาโทที่ได้รับการตีพิมพ์หรือเผยแพร่ปีการศึกษา 2557 (ข้อมูลเดือน มิถุนายน 2557 - กรกฎาคม 2558) จำแนกตามประเภทการได้รับการตีพิมพ์ในวงรอบประเมิน  และได้รับการตอบรับหรือตีพิมพ์ในวงรอบประเมิน ดังตาราง 2</t>
  </si>
  <si>
    <t xml:space="preserve">            (ข้อมูลเดือน มิถุนายน 2557 - กรกฎาคม 2558)</t>
  </si>
  <si>
    <r>
      <t>ตาราง 3 ตัวบ่งชี้ที่  2.2  (ปริญญาโท)  ผลงานของนักศึกษาและผู้สำเร็จการศึกษาในระดับปริญญาโทที่ได้รับ</t>
    </r>
    <r>
      <rPr>
        <b/>
        <u val="single"/>
        <sz val="22"/>
        <color indexed="8"/>
        <rFont val="TH SarabunPSK"/>
        <family val="2"/>
      </rPr>
      <t>การตีพิมพ์</t>
    </r>
    <r>
      <rPr>
        <b/>
        <sz val="22"/>
        <color indexed="8"/>
        <rFont val="TH SarabunPSK"/>
        <family val="2"/>
      </rPr>
      <t xml:space="preserve"> ปีการศึกษา 2557 (ข้อมูลเดือน มิถุนายน 2557 - กรกฎาคม 2558)</t>
    </r>
  </si>
  <si>
    <t>ตัวบ่งชี้ที่  2.2  (ปริญญาโท)  ผลงานของนักศึกษาและผู้สำเร็จการศึกษาในระดับปริญญาโทที่ได้รับการตีพิมพ์หรือเผยแพร่</t>
  </si>
  <si>
    <t>จำนวนนิสิตที่สำเร็จการศึกษา</t>
  </si>
  <si>
    <t>จำนวนนิสิตที่มีผลงานตีพิมพ์ในวงรอบ</t>
  </si>
  <si>
    <t>*สถาบันวิจัยวลัยรุกขเวช มีนิสิตสำเร็จการศึกษา  3 คน มีผลงาน 4 ชิ้นงาน</t>
  </si>
  <si>
    <t>สถาบันวิจัยวลัยรุกขเวช*</t>
  </si>
  <si>
    <t>คะแนนตามเกณฑ์ สกอ.  (C*5)/40</t>
  </si>
  <si>
    <r>
      <t xml:space="preserve">*กรณีคณะ/หน่วยงานมีการเปลี่ยนแปลงหรือเพิ่มผลงานตีพิมพ์ของนิสิตระดับบัณฑิตศึกษา </t>
    </r>
    <r>
      <rPr>
        <u val="single"/>
        <sz val="18"/>
        <color indexed="10"/>
        <rFont val="TH SarabunPSK"/>
        <family val="2"/>
      </rPr>
      <t>ให้คณะ/หน่วยงานได้มีการปรับแก้ไขหรือเพิ่มผลงานด้วยอักษรสีแดง  และส่งข้อมูลกลับมายังบัณฑิตวิทยาลัยภายในวันที่ 25 สิงหาคม 2558 เพื่อบัณฑิตวิทยาลัยจักได้ดำเนินการรวบรวมเป็นข้อมูลกลางต่อไป</t>
    </r>
  </si>
  <si>
    <r>
      <t xml:space="preserve">*กรณีคณะ/หน่วยงานมีการเปลี่ยนแปลงหรือเพิ่มผลงานตีพิมพ์ของนิสิตระดับบัณฑิตศึกษา </t>
    </r>
    <r>
      <rPr>
        <u val="single"/>
        <sz val="20"/>
        <color indexed="10"/>
        <rFont val="TH SarabunPSK"/>
        <family val="2"/>
      </rPr>
      <t>ให้คณะ/หน่วยงานกรอกจำนวนชิ้นงานในช่อง "การศึกษาค้นคว้าอิสระ (ช่อง 0.1 - 1 เท่านั้น)  และช่องวิทยานิพนธ์  (ช่อง 0.1 - 1 เท่านั้น) "  ทั้งนี้ตารางจะคำนวณสูตรอัตโนมัติ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</si>
</sst>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/mm/bbbb"/>
    <numFmt numFmtId="200" formatCode="_-* #,##0.000_-;\-* #,##0.00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##0"/>
    <numFmt numFmtId="206" formatCode="####.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MS Sans Serif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8"/>
      <name val="Tahoma"/>
      <family val="2"/>
    </font>
    <font>
      <sz val="12"/>
      <name val="Tahoma"/>
      <family val="2"/>
    </font>
    <font>
      <b/>
      <sz val="10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Arial"/>
      <family val="2"/>
    </font>
    <font>
      <sz val="12"/>
      <name val="TH SarabunPSK"/>
      <family val="2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name val="TH SarabunPSK"/>
      <family val="2"/>
    </font>
    <font>
      <b/>
      <sz val="22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u val="single"/>
      <sz val="20"/>
      <color indexed="10"/>
      <name val="TH SarabunPSK"/>
      <family val="2"/>
    </font>
    <font>
      <u val="single"/>
      <sz val="18"/>
      <color indexed="10"/>
      <name val="TH SarabunPSK"/>
      <family val="2"/>
    </font>
    <font>
      <sz val="11"/>
      <name val="Tahoma"/>
      <family val="2"/>
    </font>
    <font>
      <sz val="20"/>
      <color indexed="10"/>
      <name val="TH SarabunPSK"/>
      <family val="2"/>
    </font>
    <font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name val="Calibri"/>
      <family val="2"/>
    </font>
    <font>
      <sz val="20"/>
      <color rgb="FFFF0000"/>
      <name val="TH SarabunPSK"/>
      <family val="2"/>
    </font>
    <font>
      <sz val="18"/>
      <color rgb="FFFF0000"/>
      <name val="TH SarabunPSK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FE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32" fillId="0" borderId="0">
      <alignment/>
      <protection/>
    </xf>
    <xf numFmtId="0" fontId="1" fillId="41" borderId="7" applyNumberFormat="0" applyFont="0" applyAlignment="0" applyProtection="0"/>
    <xf numFmtId="0" fontId="10" fillId="38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4" fontId="32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51" fillId="42" borderId="10" applyNumberFormat="0" applyAlignment="0" applyProtection="0"/>
    <xf numFmtId="0" fontId="52" fillId="0" borderId="11" applyNumberFormat="0" applyFill="0" applyAlignment="0" applyProtection="0"/>
    <xf numFmtId="9" fontId="1" fillId="0" borderId="0" applyFont="0" applyFill="0" applyBorder="0" applyAlignment="0" applyProtection="0"/>
    <xf numFmtId="0" fontId="53" fillId="43" borderId="0" applyNumberFormat="0" applyBorder="0" applyAlignment="0" applyProtection="0"/>
    <xf numFmtId="0" fontId="54" fillId="44" borderId="12" applyNumberFormat="0" applyAlignment="0" applyProtection="0"/>
    <xf numFmtId="0" fontId="55" fillId="44" borderId="1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0" fillId="46" borderId="13" applyNumberFormat="0" applyAlignment="0" applyProtection="0"/>
    <xf numFmtId="0" fontId="61" fillId="47" borderId="0" applyNumberFormat="0" applyBorder="0" applyAlignment="0" applyProtection="0"/>
    <xf numFmtId="0" fontId="62" fillId="0" borderId="14" applyNumberFormat="0" applyFill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1" fillId="54" borderId="15" applyNumberFormat="0" applyFont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1" fillId="0" borderId="19" xfId="0" applyFont="1" applyBorder="1" applyAlignment="1">
      <alignment horizontal="center" vertical="top" wrapText="1" shrinkToFit="1"/>
    </xf>
    <xf numFmtId="0" fontId="22" fillId="0" borderId="19" xfId="93" applyFont="1" applyFill="1" applyBorder="1" applyAlignment="1">
      <alignment horizontal="center" vertical="top" wrapText="1"/>
      <protection/>
    </xf>
    <xf numFmtId="0" fontId="22" fillId="0" borderId="19" xfId="93" applyFont="1" applyFill="1" applyBorder="1" applyAlignment="1">
      <alignment horizontal="center" vertical="top" shrinkToFit="1"/>
      <protection/>
    </xf>
    <xf numFmtId="0" fontId="22" fillId="0" borderId="19" xfId="0" applyFont="1" applyFill="1" applyBorder="1" applyAlignment="1">
      <alignment horizontal="center" vertical="top" wrapText="1"/>
    </xf>
    <xf numFmtId="0" fontId="25" fillId="0" borderId="19" xfId="93" applyFont="1" applyFill="1" applyBorder="1" applyAlignment="1">
      <alignment horizontal="center" vertical="top" wrapText="1"/>
      <protection/>
    </xf>
    <xf numFmtId="0" fontId="26" fillId="0" borderId="19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top"/>
    </xf>
    <xf numFmtId="49" fontId="26" fillId="0" borderId="19" xfId="0" applyNumberFormat="1" applyFont="1" applyFill="1" applyBorder="1" applyAlignment="1">
      <alignment vertical="top" wrapText="1"/>
    </xf>
    <xf numFmtId="0" fontId="26" fillId="0" borderId="19" xfId="0" applyFont="1" applyBorder="1" applyAlignment="1">
      <alignment horizontal="center" vertical="top" wrapText="1"/>
    </xf>
    <xf numFmtId="0" fontId="27" fillId="0" borderId="19" xfId="0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22" fillId="0" borderId="19" xfId="93" applyFont="1" applyFill="1" applyBorder="1" applyAlignment="1">
      <alignment vertical="top" wrapText="1"/>
      <protection/>
    </xf>
    <xf numFmtId="0" fontId="26" fillId="0" borderId="19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22" fillId="0" borderId="20" xfId="93" applyFont="1" applyFill="1" applyBorder="1" applyAlignment="1">
      <alignment vertical="top" shrinkToFit="1"/>
      <protection/>
    </xf>
    <xf numFmtId="0" fontId="22" fillId="0" borderId="21" xfId="93" applyFont="1" applyFill="1" applyBorder="1" applyAlignment="1">
      <alignment vertical="top" shrinkToFit="1"/>
      <protection/>
    </xf>
    <xf numFmtId="0" fontId="28" fillId="0" borderId="0" xfId="0" applyFont="1" applyAlignment="1">
      <alignment vertical="top" wrapText="1"/>
    </xf>
    <xf numFmtId="49" fontId="26" fillId="0" borderId="19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55" borderId="19" xfId="0" applyFont="1" applyFill="1" applyBorder="1" applyAlignment="1">
      <alignment horizontal="center" vertical="top" wrapText="1"/>
    </xf>
    <xf numFmtId="0" fontId="34" fillId="55" borderId="19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3" fillId="55" borderId="19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34" fillId="0" borderId="19" xfId="0" applyFont="1" applyBorder="1" applyAlignment="1">
      <alignment horizontal="center" vertical="top" wrapText="1"/>
    </xf>
    <xf numFmtId="0" fontId="33" fillId="0" borderId="20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 vertical="top"/>
    </xf>
    <xf numFmtId="0" fontId="26" fillId="0" borderId="19" xfId="93" applyFont="1" applyFill="1" applyBorder="1" applyAlignment="1">
      <alignment horizontal="center" vertical="top" shrinkToFit="1"/>
      <protection/>
    </xf>
    <xf numFmtId="0" fontId="26" fillId="0" borderId="19" xfId="93" applyFont="1" applyFill="1" applyBorder="1" applyAlignment="1">
      <alignment vertical="top" shrinkToFit="1"/>
      <protection/>
    </xf>
    <xf numFmtId="0" fontId="26" fillId="0" borderId="20" xfId="93" applyFont="1" applyFill="1" applyBorder="1" applyAlignment="1">
      <alignment vertical="top" shrinkToFit="1"/>
      <protection/>
    </xf>
    <xf numFmtId="0" fontId="26" fillId="0" borderId="21" xfId="93" applyFont="1" applyFill="1" applyBorder="1" applyAlignment="1">
      <alignment vertical="top" shrinkToFit="1"/>
      <protection/>
    </xf>
    <xf numFmtId="0" fontId="36" fillId="0" borderId="19" xfId="93" applyFont="1" applyFill="1" applyBorder="1" applyAlignment="1">
      <alignment vertical="top" wrapText="1"/>
      <protection/>
    </xf>
    <xf numFmtId="0" fontId="26" fillId="0" borderId="19" xfId="93" applyFont="1" applyFill="1" applyBorder="1" applyAlignment="1">
      <alignment vertical="top" wrapText="1"/>
      <protection/>
    </xf>
    <xf numFmtId="0" fontId="28" fillId="0" borderId="19" xfId="71" applyFont="1" applyBorder="1" applyAlignment="1">
      <alignment horizontal="center"/>
      <protection/>
    </xf>
    <xf numFmtId="194" fontId="28" fillId="0" borderId="19" xfId="77" applyFont="1" applyBorder="1" applyAlignment="1">
      <alignment horizontal="center"/>
    </xf>
    <xf numFmtId="0" fontId="66" fillId="0" borderId="0" xfId="0" applyFont="1" applyAlignment="1">
      <alignment horizontal="center"/>
    </xf>
    <xf numFmtId="0" fontId="26" fillId="0" borderId="0" xfId="97" applyFont="1">
      <alignment/>
      <protection/>
    </xf>
    <xf numFmtId="0" fontId="66" fillId="0" borderId="0" xfId="0" applyFont="1" applyAlignment="1">
      <alignment/>
    </xf>
    <xf numFmtId="0" fontId="19" fillId="0" borderId="0" xfId="97" applyFont="1" applyBorder="1" applyAlignment="1">
      <alignment/>
      <protection/>
    </xf>
    <xf numFmtId="0" fontId="67" fillId="0" borderId="0" xfId="0" applyFont="1" applyAlignment="1">
      <alignment/>
    </xf>
    <xf numFmtId="0" fontId="19" fillId="0" borderId="0" xfId="97" applyFont="1" applyBorder="1" applyAlignment="1">
      <alignment vertical="center"/>
      <protection/>
    </xf>
    <xf numFmtId="0" fontId="19" fillId="0" borderId="0" xfId="97" applyFont="1" applyBorder="1" applyAlignment="1">
      <alignment horizontal="center" vertical="center"/>
      <protection/>
    </xf>
    <xf numFmtId="0" fontId="66" fillId="0" borderId="19" xfId="0" applyFont="1" applyBorder="1" applyAlignment="1">
      <alignment horizontal="center"/>
    </xf>
    <xf numFmtId="0" fontId="19" fillId="0" borderId="19" xfId="97" applyFont="1" applyBorder="1" applyAlignment="1">
      <alignment horizontal="center" vertical="center"/>
      <protection/>
    </xf>
    <xf numFmtId="0" fontId="19" fillId="0" borderId="19" xfId="97" applyFont="1" applyBorder="1" applyAlignment="1">
      <alignment horizontal="center" wrapText="1"/>
      <protection/>
    </xf>
    <xf numFmtId="0" fontId="19" fillId="0" borderId="19" xfId="97" applyFont="1" applyBorder="1" applyAlignment="1">
      <alignment horizontal="left" vertical="top" wrapText="1"/>
      <protection/>
    </xf>
    <xf numFmtId="205" fontId="19" fillId="0" borderId="19" xfId="97" applyNumberFormat="1" applyFont="1" applyBorder="1" applyAlignment="1">
      <alignment horizontal="center" vertical="top"/>
      <protection/>
    </xf>
    <xf numFmtId="205" fontId="19" fillId="0" borderId="19" xfId="98" applyNumberFormat="1" applyFont="1" applyBorder="1" applyAlignment="1">
      <alignment horizontal="center" vertical="top"/>
      <protection/>
    </xf>
    <xf numFmtId="0" fontId="19" fillId="0" borderId="19" xfId="97" applyFont="1" applyBorder="1" applyAlignment="1">
      <alignment vertical="center"/>
      <protection/>
    </xf>
    <xf numFmtId="0" fontId="26" fillId="0" borderId="19" xfId="97" applyFont="1" applyBorder="1" applyAlignment="1">
      <alignment horizontal="center" vertical="center"/>
      <protection/>
    </xf>
    <xf numFmtId="0" fontId="66" fillId="0" borderId="22" xfId="0" applyFont="1" applyBorder="1" applyAlignment="1">
      <alignment horizontal="center"/>
    </xf>
    <xf numFmtId="0" fontId="19" fillId="0" borderId="22" xfId="97" applyFont="1" applyBorder="1" applyAlignment="1">
      <alignment horizontal="left" vertical="top" wrapText="1"/>
      <protection/>
    </xf>
    <xf numFmtId="205" fontId="19" fillId="0" borderId="22" xfId="97" applyNumberFormat="1" applyFont="1" applyBorder="1" applyAlignment="1">
      <alignment horizontal="center" vertical="top"/>
      <protection/>
    </xf>
    <xf numFmtId="205" fontId="19" fillId="0" borderId="22" xfId="98" applyNumberFormat="1" applyFont="1" applyBorder="1" applyAlignment="1">
      <alignment horizontal="center" vertical="top"/>
      <protection/>
    </xf>
    <xf numFmtId="205" fontId="26" fillId="0" borderId="22" xfId="98" applyNumberFormat="1" applyFont="1" applyBorder="1" applyAlignment="1">
      <alignment horizontal="center" vertical="center"/>
      <protection/>
    </xf>
    <xf numFmtId="194" fontId="66" fillId="0" borderId="19" xfId="77" applyFont="1" applyBorder="1" applyAlignment="1">
      <alignment/>
    </xf>
    <xf numFmtId="0" fontId="66" fillId="0" borderId="0" xfId="0" applyFont="1" applyAlignment="1">
      <alignment/>
    </xf>
    <xf numFmtId="194" fontId="66" fillId="0" borderId="0" xfId="77" applyFont="1" applyAlignment="1">
      <alignment/>
    </xf>
    <xf numFmtId="205" fontId="19" fillId="0" borderId="19" xfId="97" applyNumberFormat="1" applyFont="1" applyBorder="1" applyAlignment="1">
      <alignment horizontal="center" vertical="top" wrapText="1"/>
      <protection/>
    </xf>
    <xf numFmtId="0" fontId="19" fillId="0" borderId="22" xfId="97" applyFont="1" applyBorder="1" applyAlignment="1">
      <alignment horizontal="center" vertical="top"/>
      <protection/>
    </xf>
    <xf numFmtId="0" fontId="19" fillId="0" borderId="22" xfId="97" applyFont="1" applyBorder="1" applyAlignment="1">
      <alignment horizontal="left" vertical="top"/>
      <protection/>
    </xf>
    <xf numFmtId="205" fontId="40" fillId="0" borderId="19" xfId="97" applyNumberFormat="1" applyFont="1" applyBorder="1" applyAlignment="1">
      <alignment horizontal="center" vertical="top"/>
      <protection/>
    </xf>
    <xf numFmtId="194" fontId="67" fillId="0" borderId="19" xfId="77" applyFont="1" applyBorder="1" applyAlignment="1">
      <alignment/>
    </xf>
    <xf numFmtId="0" fontId="67" fillId="0" borderId="19" xfId="0" applyFont="1" applyBorder="1" applyAlignment="1">
      <alignment horizontal="center"/>
    </xf>
    <xf numFmtId="0" fontId="40" fillId="0" borderId="19" xfId="97" applyFont="1" applyBorder="1" applyAlignment="1">
      <alignment horizontal="center" vertical="top" wrapText="1"/>
      <protection/>
    </xf>
    <xf numFmtId="0" fontId="40" fillId="0" borderId="19" xfId="98" applyFont="1" applyBorder="1" applyAlignment="1">
      <alignment horizontal="center" vertical="top" wrapText="1"/>
      <protection/>
    </xf>
    <xf numFmtId="205" fontId="40" fillId="0" borderId="22" xfId="97" applyNumberFormat="1" applyFont="1" applyBorder="1" applyAlignment="1">
      <alignment horizontal="center" vertical="top" wrapText="1"/>
      <protection/>
    </xf>
    <xf numFmtId="0" fontId="67" fillId="0" borderId="22" xfId="0" applyFont="1" applyBorder="1" applyAlignment="1">
      <alignment horizontal="center"/>
    </xf>
    <xf numFmtId="205" fontId="26" fillId="0" borderId="19" xfId="97" applyNumberFormat="1" applyFont="1" applyBorder="1" applyAlignment="1">
      <alignment horizontal="center" vertical="center"/>
      <protection/>
    </xf>
    <xf numFmtId="0" fontId="41" fillId="0" borderId="19" xfId="98" applyFont="1" applyBorder="1" applyAlignment="1">
      <alignment horizontal="center" wrapText="1"/>
      <protection/>
    </xf>
    <xf numFmtId="194" fontId="66" fillId="0" borderId="0" xfId="77" applyFont="1" applyAlignment="1">
      <alignment horizontal="center" vertical="top"/>
    </xf>
    <xf numFmtId="194" fontId="66" fillId="0" borderId="0" xfId="0" applyNumberFormat="1" applyFont="1" applyAlignment="1">
      <alignment/>
    </xf>
    <xf numFmtId="0" fontId="21" fillId="0" borderId="19" xfId="93" applyFont="1" applyFill="1" applyBorder="1" applyAlignment="1">
      <alignment horizontal="center" vertical="top" wrapText="1"/>
      <protection/>
    </xf>
    <xf numFmtId="199" fontId="36" fillId="0" borderId="19" xfId="93" applyNumberFormat="1" applyFont="1" applyFill="1" applyBorder="1" applyAlignment="1">
      <alignment vertical="top" wrapText="1"/>
      <protection/>
    </xf>
    <xf numFmtId="0" fontId="67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205" fontId="40" fillId="0" borderId="19" xfId="97" applyNumberFormat="1" applyFont="1" applyBorder="1" applyAlignment="1">
      <alignment horizontal="center" vertical="center" wrapText="1"/>
      <protection/>
    </xf>
    <xf numFmtId="205" fontId="22" fillId="0" borderId="19" xfId="97" applyNumberFormat="1" applyFont="1" applyBorder="1" applyAlignment="1">
      <alignment horizontal="center" vertical="center"/>
      <protection/>
    </xf>
    <xf numFmtId="205" fontId="40" fillId="0" borderId="19" xfId="97" applyNumberFormat="1" applyFont="1" applyBorder="1" applyAlignment="1">
      <alignment horizontal="center" vertical="center"/>
      <protection/>
    </xf>
    <xf numFmtId="0" fontId="22" fillId="0" borderId="19" xfId="97" applyFont="1" applyBorder="1" applyAlignment="1">
      <alignment horizontal="center" vertical="center"/>
      <protection/>
    </xf>
    <xf numFmtId="194" fontId="67" fillId="0" borderId="19" xfId="77" applyFont="1" applyBorder="1" applyAlignment="1">
      <alignment horizontal="center" vertical="center"/>
    </xf>
    <xf numFmtId="194" fontId="67" fillId="0" borderId="0" xfId="0" applyNumberFormat="1" applyFont="1" applyAlignment="1">
      <alignment/>
    </xf>
    <xf numFmtId="205" fontId="19" fillId="0" borderId="19" xfId="97" applyNumberFormat="1" applyFont="1" applyBorder="1" applyAlignment="1">
      <alignment horizontal="center" vertical="center"/>
      <protection/>
    </xf>
    <xf numFmtId="194" fontId="66" fillId="0" borderId="19" xfId="77" applyFont="1" applyBorder="1" applyAlignment="1">
      <alignment horizontal="center" vertical="center"/>
    </xf>
    <xf numFmtId="205" fontId="19" fillId="0" borderId="19" xfId="94" applyNumberFormat="1" applyFont="1" applyBorder="1" applyAlignment="1">
      <alignment horizontal="center" vertical="center"/>
      <protection/>
    </xf>
    <xf numFmtId="205" fontId="66" fillId="0" borderId="0" xfId="0" applyNumberFormat="1" applyFont="1" applyAlignment="1">
      <alignment horizontal="center"/>
    </xf>
    <xf numFmtId="194" fontId="67" fillId="0" borderId="19" xfId="77" applyFont="1" applyBorder="1" applyAlignment="1">
      <alignment vertical="center"/>
    </xf>
    <xf numFmtId="0" fontId="25" fillId="0" borderId="19" xfId="98" applyFont="1" applyBorder="1" applyAlignment="1">
      <alignment horizontal="center" vertical="top" wrapText="1"/>
      <protection/>
    </xf>
    <xf numFmtId="0" fontId="34" fillId="0" borderId="0" xfId="0" applyFont="1" applyAlignment="1">
      <alignment horizontal="left" vertical="top"/>
    </xf>
    <xf numFmtId="194" fontId="66" fillId="0" borderId="0" xfId="77" applyFont="1" applyAlignment="1">
      <alignment/>
    </xf>
    <xf numFmtId="0" fontId="40" fillId="56" borderId="19" xfId="98" applyFont="1" applyFill="1" applyBorder="1" applyAlignment="1">
      <alignment horizontal="center" vertical="top" wrapText="1"/>
      <protection/>
    </xf>
    <xf numFmtId="205" fontId="40" fillId="56" borderId="22" xfId="97" applyNumberFormat="1" applyFont="1" applyFill="1" applyBorder="1" applyAlignment="1">
      <alignment horizontal="center" vertical="top" wrapText="1"/>
      <protection/>
    </xf>
    <xf numFmtId="205" fontId="19" fillId="56" borderId="22" xfId="98" applyNumberFormat="1" applyFont="1" applyFill="1" applyBorder="1" applyAlignment="1">
      <alignment horizontal="center" vertical="top"/>
      <protection/>
    </xf>
    <xf numFmtId="0" fontId="26" fillId="56" borderId="22" xfId="98" applyFont="1" applyFill="1" applyBorder="1" applyAlignment="1">
      <alignment horizontal="center" vertical="center"/>
      <protection/>
    </xf>
    <xf numFmtId="205" fontId="19" fillId="56" borderId="19" xfId="98" applyNumberFormat="1" applyFont="1" applyFill="1" applyBorder="1" applyAlignment="1">
      <alignment horizontal="center" vertical="top"/>
      <protection/>
    </xf>
    <xf numFmtId="0" fontId="26" fillId="56" borderId="19" xfId="98" applyFont="1" applyFill="1" applyBorder="1" applyAlignment="1">
      <alignment horizontal="center" vertical="center"/>
      <protection/>
    </xf>
    <xf numFmtId="205" fontId="19" fillId="56" borderId="19" xfId="97" applyNumberFormat="1" applyFont="1" applyFill="1" applyBorder="1" applyAlignment="1">
      <alignment horizontal="center" vertical="top"/>
      <protection/>
    </xf>
    <xf numFmtId="205" fontId="40" fillId="56" borderId="19" xfId="97" applyNumberFormat="1" applyFont="1" applyFill="1" applyBorder="1" applyAlignment="1">
      <alignment horizontal="center" vertical="top"/>
      <protection/>
    </xf>
    <xf numFmtId="205" fontId="19" fillId="56" borderId="19" xfId="97" applyNumberFormat="1" applyFont="1" applyFill="1" applyBorder="1" applyAlignment="1">
      <alignment horizontal="center" vertical="top" wrapText="1"/>
      <protection/>
    </xf>
    <xf numFmtId="205" fontId="26" fillId="56" borderId="22" xfId="98" applyNumberFormat="1" applyFont="1" applyFill="1" applyBorder="1" applyAlignment="1">
      <alignment horizontal="center" vertical="center"/>
      <protection/>
    </xf>
    <xf numFmtId="205" fontId="26" fillId="56" borderId="19" xfId="98" applyNumberFormat="1" applyFont="1" applyFill="1" applyBorder="1" applyAlignment="1">
      <alignment horizontal="center" vertical="center"/>
      <protection/>
    </xf>
    <xf numFmtId="0" fontId="19" fillId="56" borderId="19" xfId="97" applyFont="1" applyFill="1" applyBorder="1" applyAlignment="1">
      <alignment horizontal="center" wrapText="1"/>
      <protection/>
    </xf>
    <xf numFmtId="205" fontId="40" fillId="56" borderId="19" xfId="97" applyNumberFormat="1" applyFont="1" applyFill="1" applyBorder="1" applyAlignment="1">
      <alignment horizontal="center" vertical="center" wrapText="1"/>
      <protection/>
    </xf>
    <xf numFmtId="205" fontId="19" fillId="56" borderId="19" xfId="97" applyNumberFormat="1" applyFont="1" applyFill="1" applyBorder="1" applyAlignment="1">
      <alignment horizontal="center" vertical="center"/>
      <protection/>
    </xf>
    <xf numFmtId="0" fontId="26" fillId="56" borderId="19" xfId="97" applyFont="1" applyFill="1" applyBorder="1" applyAlignment="1">
      <alignment horizontal="center" vertical="center"/>
      <protection/>
    </xf>
    <xf numFmtId="205" fontId="40" fillId="56" borderId="19" xfId="97" applyNumberFormat="1" applyFont="1" applyFill="1" applyBorder="1" applyAlignment="1">
      <alignment horizontal="center" vertical="center"/>
      <protection/>
    </xf>
    <xf numFmtId="0" fontId="26" fillId="56" borderId="19" xfId="96" applyFont="1" applyFill="1" applyBorder="1" applyAlignment="1">
      <alignment horizontal="center" vertical="center"/>
      <protection/>
    </xf>
    <xf numFmtId="205" fontId="19" fillId="56" borderId="19" xfId="96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0" borderId="0" xfId="0" applyFont="1" applyAlignment="1">
      <alignment/>
    </xf>
    <xf numFmtId="200" fontId="22" fillId="0" borderId="19" xfId="77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 shrinkToFit="1"/>
    </xf>
    <xf numFmtId="0" fontId="26" fillId="0" borderId="19" xfId="95" applyFont="1" applyFill="1" applyBorder="1" applyAlignment="1">
      <alignment vertical="top" wrapText="1"/>
      <protection/>
    </xf>
    <xf numFmtId="0" fontId="26" fillId="0" borderId="20" xfId="95" applyFont="1" applyFill="1" applyBorder="1" applyAlignment="1">
      <alignment vertical="top" wrapText="1"/>
      <protection/>
    </xf>
    <xf numFmtId="0" fontId="26" fillId="0" borderId="21" xfId="95" applyFont="1" applyFill="1" applyBorder="1" applyAlignment="1">
      <alignment vertical="top" wrapText="1"/>
      <protection/>
    </xf>
    <xf numFmtId="0" fontId="43" fillId="0" borderId="19" xfId="95" applyFont="1" applyFill="1" applyBorder="1" applyAlignment="1">
      <alignment vertical="top" wrapText="1"/>
      <protection/>
    </xf>
    <xf numFmtId="199" fontId="36" fillId="0" borderId="19" xfId="95" applyNumberFormat="1" applyFont="1" applyFill="1" applyBorder="1" applyAlignment="1">
      <alignment vertical="top" wrapText="1"/>
      <protection/>
    </xf>
    <xf numFmtId="0" fontId="26" fillId="0" borderId="21" xfId="93" applyFont="1" applyFill="1" applyBorder="1" applyAlignment="1">
      <alignment vertical="top" wrapText="1"/>
      <protection/>
    </xf>
    <xf numFmtId="0" fontId="26" fillId="0" borderId="20" xfId="93" applyFont="1" applyFill="1" applyBorder="1" applyAlignment="1">
      <alignment vertical="top" wrapText="1"/>
      <protection/>
    </xf>
    <xf numFmtId="0" fontId="28" fillId="0" borderId="0" xfId="0" applyFont="1" applyAlignment="1">
      <alignment vertical="top"/>
    </xf>
    <xf numFmtId="0" fontId="28" fillId="0" borderId="19" xfId="93" applyFont="1" applyFill="1" applyBorder="1" applyAlignment="1">
      <alignment vertical="top" wrapText="1"/>
      <protection/>
    </xf>
    <xf numFmtId="0" fontId="28" fillId="0" borderId="20" xfId="93" applyFont="1" applyFill="1" applyBorder="1" applyAlignment="1">
      <alignment vertical="top" wrapText="1"/>
      <protection/>
    </xf>
    <xf numFmtId="0" fontId="28" fillId="0" borderId="21" xfId="93" applyFont="1" applyFill="1" applyBorder="1" applyAlignment="1">
      <alignment vertical="top" wrapText="1"/>
      <protection/>
    </xf>
    <xf numFmtId="0" fontId="29" fillId="0" borderId="19" xfId="93" applyFont="1" applyFill="1" applyBorder="1" applyAlignment="1">
      <alignment vertical="top" wrapText="1"/>
      <protection/>
    </xf>
    <xf numFmtId="0" fontId="22" fillId="0" borderId="0" xfId="0" applyFont="1" applyAlignment="1">
      <alignment vertical="top" wrapText="1" shrinkToFit="1"/>
    </xf>
    <xf numFmtId="0" fontId="44" fillId="0" borderId="0" xfId="0" applyFont="1" applyAlignment="1">
      <alignment vertical="top" wrapText="1"/>
    </xf>
    <xf numFmtId="0" fontId="44" fillId="0" borderId="19" xfId="93" applyFont="1" applyFill="1" applyBorder="1" applyAlignment="1">
      <alignment horizontal="center" vertical="top" shrinkToFit="1"/>
      <protection/>
    </xf>
    <xf numFmtId="0" fontId="44" fillId="0" borderId="19" xfId="93" applyFont="1" applyFill="1" applyBorder="1" applyAlignment="1">
      <alignment vertical="top" shrinkToFit="1"/>
      <protection/>
    </xf>
    <xf numFmtId="0" fontId="44" fillId="0" borderId="19" xfId="93" applyFont="1" applyFill="1" applyBorder="1" applyAlignment="1">
      <alignment vertical="top" wrapText="1"/>
      <protection/>
    </xf>
    <xf numFmtId="0" fontId="44" fillId="0" borderId="19" xfId="0" applyFont="1" applyBorder="1" applyAlignment="1">
      <alignment horizontal="center" vertical="top" wrapText="1"/>
    </xf>
    <xf numFmtId="0" fontId="44" fillId="0" borderId="20" xfId="93" applyFont="1" applyFill="1" applyBorder="1" applyAlignment="1">
      <alignment vertical="top" shrinkToFit="1"/>
      <protection/>
    </xf>
    <xf numFmtId="0" fontId="44" fillId="0" borderId="21" xfId="93" applyFont="1" applyFill="1" applyBorder="1" applyAlignment="1">
      <alignment vertical="top" shrinkToFit="1"/>
      <protection/>
    </xf>
    <xf numFmtId="0" fontId="26" fillId="0" borderId="0" xfId="0" applyFont="1" applyAlignment="1">
      <alignment horizontal="center" vertical="top"/>
    </xf>
    <xf numFmtId="0" fontId="2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42" fillId="0" borderId="23" xfId="0" applyFont="1" applyBorder="1" applyAlignment="1">
      <alignment horizontal="center"/>
    </xf>
    <xf numFmtId="0" fontId="68" fillId="0" borderId="0" xfId="0" applyFont="1" applyAlignment="1">
      <alignment/>
    </xf>
    <xf numFmtId="0" fontId="26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67" fillId="0" borderId="19" xfId="0" applyFont="1" applyBorder="1" applyAlignment="1">
      <alignment horizontal="center" vertical="center"/>
    </xf>
    <xf numFmtId="0" fontId="40" fillId="0" borderId="19" xfId="97" applyFont="1" applyBorder="1" applyAlignment="1">
      <alignment horizontal="center" vertical="center"/>
      <protection/>
    </xf>
    <xf numFmtId="0" fontId="40" fillId="0" borderId="19" xfId="97" applyFont="1" applyBorder="1" applyAlignment="1">
      <alignment horizontal="center" vertical="top" wrapText="1"/>
      <protection/>
    </xf>
    <xf numFmtId="0" fontId="40" fillId="55" borderId="19" xfId="0" applyFont="1" applyFill="1" applyBorder="1" applyAlignment="1">
      <alignment horizontal="center" vertical="top" wrapText="1"/>
    </xf>
    <xf numFmtId="0" fontId="40" fillId="0" borderId="20" xfId="98" applyFont="1" applyBorder="1" applyAlignment="1">
      <alignment horizontal="center" vertical="center" wrapText="1"/>
      <protection/>
    </xf>
    <xf numFmtId="0" fontId="40" fillId="0" borderId="24" xfId="98" applyFont="1" applyBorder="1" applyAlignment="1">
      <alignment horizontal="center" vertical="center" wrapText="1"/>
      <protection/>
    </xf>
    <xf numFmtId="0" fontId="40" fillId="0" borderId="21" xfId="98" applyFont="1" applyBorder="1" applyAlignment="1">
      <alignment horizontal="center" vertical="center" wrapText="1"/>
      <protection/>
    </xf>
    <xf numFmtId="194" fontId="34" fillId="55" borderId="19" xfId="77" applyFont="1" applyFill="1" applyBorder="1" applyAlignment="1">
      <alignment horizontal="center" vertical="top" wrapText="1"/>
    </xf>
    <xf numFmtId="0" fontId="67" fillId="0" borderId="19" xfId="0" applyFont="1" applyBorder="1" applyAlignment="1">
      <alignment horizontal="center"/>
    </xf>
    <xf numFmtId="0" fontId="40" fillId="0" borderId="20" xfId="98" applyFont="1" applyBorder="1" applyAlignment="1">
      <alignment horizontal="center" vertical="top" wrapText="1"/>
      <protection/>
    </xf>
    <xf numFmtId="0" fontId="40" fillId="0" borderId="24" xfId="98" applyFont="1" applyBorder="1" applyAlignment="1">
      <alignment horizontal="center" vertical="top" wrapText="1"/>
      <protection/>
    </xf>
    <xf numFmtId="0" fontId="40" fillId="0" borderId="21" xfId="98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19" fillId="0" borderId="25" xfId="97" applyFont="1" applyBorder="1" applyAlignment="1">
      <alignment horizontal="center" vertical="top" wrapText="1"/>
      <protection/>
    </xf>
    <xf numFmtId="0" fontId="19" fillId="0" borderId="26" xfId="97" applyFont="1" applyBorder="1" applyAlignment="1">
      <alignment horizontal="center" vertical="top" wrapText="1"/>
      <protection/>
    </xf>
    <xf numFmtId="0" fontId="19" fillId="0" borderId="22" xfId="97" applyFont="1" applyBorder="1" applyAlignment="1">
      <alignment horizontal="center" vertical="top" wrapText="1"/>
      <protection/>
    </xf>
    <xf numFmtId="0" fontId="19" fillId="0" borderId="25" xfId="97" applyFont="1" applyBorder="1" applyAlignment="1">
      <alignment horizontal="left" vertical="top" wrapText="1"/>
      <protection/>
    </xf>
    <xf numFmtId="0" fontId="19" fillId="0" borderId="26" xfId="97" applyFont="1" applyBorder="1" applyAlignment="1">
      <alignment horizontal="left" vertical="top" wrapText="1"/>
      <protection/>
    </xf>
    <xf numFmtId="0" fontId="19" fillId="0" borderId="22" xfId="97" applyFont="1" applyBorder="1" applyAlignment="1">
      <alignment horizontal="left" vertical="top" wrapText="1"/>
      <protection/>
    </xf>
    <xf numFmtId="0" fontId="19" fillId="0" borderId="25" xfId="97" applyFont="1" applyBorder="1" applyAlignment="1">
      <alignment horizontal="center" vertical="top"/>
      <protection/>
    </xf>
    <xf numFmtId="0" fontId="19" fillId="0" borderId="26" xfId="97" applyFont="1" applyBorder="1" applyAlignment="1">
      <alignment horizontal="center" vertical="top"/>
      <protection/>
    </xf>
    <xf numFmtId="0" fontId="19" fillId="0" borderId="22" xfId="97" applyFont="1" applyBorder="1" applyAlignment="1">
      <alignment horizontal="center" vertical="top"/>
      <protection/>
    </xf>
    <xf numFmtId="0" fontId="19" fillId="0" borderId="25" xfId="97" applyFont="1" applyBorder="1" applyAlignment="1">
      <alignment horizontal="left" vertical="top"/>
      <protection/>
    </xf>
    <xf numFmtId="0" fontId="19" fillId="0" borderId="26" xfId="97" applyFont="1" applyBorder="1" applyAlignment="1">
      <alignment horizontal="left" vertical="top"/>
      <protection/>
    </xf>
    <xf numFmtId="0" fontId="19" fillId="0" borderId="22" xfId="97" applyFont="1" applyBorder="1" applyAlignment="1">
      <alignment horizontal="left" vertical="top"/>
      <protection/>
    </xf>
    <xf numFmtId="0" fontId="67" fillId="0" borderId="20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19" fillId="0" borderId="19" xfId="97" applyFont="1" applyBorder="1" applyAlignment="1">
      <alignment horizontal="center" wrapText="1"/>
      <protection/>
    </xf>
    <xf numFmtId="0" fontId="19" fillId="0" borderId="19" xfId="97" applyFont="1" applyBorder="1" applyAlignment="1">
      <alignment horizontal="center" vertical="center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_ลักษณะการเผยแพร่" xfId="71"/>
    <cellStyle name="Note" xfId="72"/>
    <cellStyle name="Output" xfId="73"/>
    <cellStyle name="Title" xfId="74"/>
    <cellStyle name="Total" xfId="75"/>
    <cellStyle name="Warning Text" xfId="76"/>
    <cellStyle name="Comma" xfId="77"/>
    <cellStyle name="Comma [0]" xfId="78"/>
    <cellStyle name="เครื่องหมายจุลภาค 2" xfId="79"/>
    <cellStyle name="Currency" xfId="80"/>
    <cellStyle name="Currency [0]" xfId="81"/>
    <cellStyle name="เครื่องหมายสกุลเงิน 2" xfId="82"/>
    <cellStyle name="เซลล์ตรวจสอบ" xfId="83"/>
    <cellStyle name="เซลล์ที่มีการเชื่อมโยง" xfId="84"/>
    <cellStyle name="Percent" xfId="85"/>
    <cellStyle name="แย่" xfId="86"/>
    <cellStyle name="แสดงผล" xfId="87"/>
    <cellStyle name="การคำนวณ" xfId="88"/>
    <cellStyle name="ข้อความเตือน" xfId="89"/>
    <cellStyle name="ข้อความอธิบาย" xfId="90"/>
    <cellStyle name="ชื่อเรื่อง" xfId="91"/>
    <cellStyle name="ดี" xfId="92"/>
    <cellStyle name="ปกติ_Sheet1" xfId="93"/>
    <cellStyle name="ปกติ_Sheet1_1" xfId="94"/>
    <cellStyle name="ปกติ_Sheet2" xfId="95"/>
    <cellStyle name="ปกติ_Sheet2_1" xfId="96"/>
    <cellStyle name="ปกติ_Sheet4" xfId="97"/>
    <cellStyle name="ปกติ_Sheet5" xfId="98"/>
    <cellStyle name="ป้อนค่า" xfId="99"/>
    <cellStyle name="ปานกลาง" xfId="100"/>
    <cellStyle name="ผลรวม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9"/>
  <sheetViews>
    <sheetView tabSelected="1" zoomScale="84" zoomScaleNormal="84" zoomScalePageLayoutView="0" workbookViewId="0" topLeftCell="A1">
      <pane xSplit="14" ySplit="3" topLeftCell="P25" activePane="bottomRight" state="frozen"/>
      <selection pane="topLeft" activeCell="A1" sqref="A1"/>
      <selection pane="topRight" activeCell="O1" sqref="O1"/>
      <selection pane="bottomLeft" activeCell="A3" sqref="A3"/>
      <selection pane="bottomRight" activeCell="Y28" sqref="Y28"/>
    </sheetView>
  </sheetViews>
  <sheetFormatPr defaultColWidth="9.140625" defaultRowHeight="90.75" customHeight="1"/>
  <cols>
    <col min="1" max="1" width="4.28125" style="140" customWidth="1"/>
    <col min="2" max="2" width="11.28125" style="12" customWidth="1"/>
    <col min="3" max="3" width="13.140625" style="12" hidden="1" customWidth="1"/>
    <col min="4" max="4" width="13.140625" style="141" customWidth="1"/>
    <col min="5" max="5" width="9.7109375" style="12" customWidth="1"/>
    <col min="6" max="6" width="4.140625" style="12" customWidth="1"/>
    <col min="7" max="7" width="9.8515625" style="12" customWidth="1"/>
    <col min="8" max="8" width="12.421875" style="12" customWidth="1"/>
    <col min="9" max="9" width="5.421875" style="142" customWidth="1"/>
    <col min="10" max="10" width="15.00390625" style="12" hidden="1" customWidth="1"/>
    <col min="11" max="11" width="31.57421875" style="143" customWidth="1"/>
    <col min="12" max="12" width="0.9921875" style="12" hidden="1" customWidth="1"/>
    <col min="13" max="13" width="10.8515625" style="142" customWidth="1"/>
    <col min="14" max="14" width="8.140625" style="12" hidden="1" customWidth="1"/>
    <col min="15" max="15" width="84.28125" style="12" customWidth="1"/>
    <col min="16" max="16" width="8.8515625" style="11" customWidth="1"/>
    <col min="17" max="17" width="11.421875" style="11" customWidth="1"/>
    <col min="18" max="18" width="13.421875" style="140" hidden="1" customWidth="1"/>
    <col min="19" max="19" width="12.421875" style="140" hidden="1" customWidth="1"/>
    <col min="20" max="20" width="13.140625" style="140" hidden="1" customWidth="1"/>
    <col min="21" max="21" width="12.00390625" style="140" customWidth="1"/>
    <col min="22" max="22" width="9.00390625" style="140" customWidth="1"/>
    <col min="23" max="23" width="11.8515625" style="140" customWidth="1"/>
    <col min="24" max="16384" width="9.00390625" style="12" customWidth="1"/>
  </cols>
  <sheetData>
    <row r="1" spans="1:23" s="146" customFormat="1" ht="36.75" customHeight="1">
      <c r="A1" s="149" t="s">
        <v>267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0"/>
      <c r="U1" s="149"/>
      <c r="V1" s="149"/>
      <c r="W1" s="115"/>
    </row>
    <row r="2" spans="1:23" s="117" customFormat="1" ht="36.75" customHeight="1">
      <c r="A2" s="148" t="s">
        <v>336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15"/>
      <c r="S2" s="115"/>
      <c r="T2" s="145"/>
      <c r="U2" s="115"/>
      <c r="V2" s="115"/>
      <c r="W2" s="116"/>
    </row>
    <row r="3" spans="1:23" s="119" customFormat="1" ht="53.25" customHeight="1">
      <c r="A3" s="1" t="s">
        <v>255</v>
      </c>
      <c r="B3" s="3" t="s">
        <v>129</v>
      </c>
      <c r="C3" s="3"/>
      <c r="D3" s="17" t="s">
        <v>256</v>
      </c>
      <c r="E3" s="18" t="s">
        <v>73</v>
      </c>
      <c r="F3" s="2" t="s">
        <v>257</v>
      </c>
      <c r="G3" s="2" t="s">
        <v>130</v>
      </c>
      <c r="H3" s="2" t="s">
        <v>131</v>
      </c>
      <c r="I3" s="5" t="s">
        <v>258</v>
      </c>
      <c r="J3" s="2" t="s">
        <v>132</v>
      </c>
      <c r="K3" s="14" t="s">
        <v>133</v>
      </c>
      <c r="L3" s="2" t="s">
        <v>134</v>
      </c>
      <c r="M3" s="79" t="s">
        <v>135</v>
      </c>
      <c r="N3" s="2" t="s">
        <v>136</v>
      </c>
      <c r="O3" s="2" t="s">
        <v>259</v>
      </c>
      <c r="P3" s="4" t="s">
        <v>276</v>
      </c>
      <c r="Q3" s="4" t="s">
        <v>277</v>
      </c>
      <c r="R3" s="118" t="s">
        <v>198</v>
      </c>
      <c r="S3" s="118" t="s">
        <v>271</v>
      </c>
      <c r="T3" s="118" t="s">
        <v>274</v>
      </c>
      <c r="U3" s="118" t="s">
        <v>275</v>
      </c>
      <c r="V3" s="4" t="s">
        <v>260</v>
      </c>
      <c r="W3" s="1" t="s">
        <v>312</v>
      </c>
    </row>
    <row r="4" spans="1:24" s="119" customFormat="1" ht="90.75" customHeight="1">
      <c r="A4" s="9">
        <v>818</v>
      </c>
      <c r="B4" s="120" t="s">
        <v>58</v>
      </c>
      <c r="C4" s="120" t="s">
        <v>207</v>
      </c>
      <c r="D4" s="121" t="s">
        <v>59</v>
      </c>
      <c r="E4" s="122" t="s">
        <v>60</v>
      </c>
      <c r="F4" s="123" t="s">
        <v>261</v>
      </c>
      <c r="G4" s="120" t="s">
        <v>100</v>
      </c>
      <c r="H4" s="120" t="s">
        <v>61</v>
      </c>
      <c r="I4" s="123" t="s">
        <v>263</v>
      </c>
      <c r="J4" s="120" t="s">
        <v>201</v>
      </c>
      <c r="K4" s="120" t="s">
        <v>62</v>
      </c>
      <c r="L4" s="120" t="s">
        <v>63</v>
      </c>
      <c r="M4" s="124">
        <v>41922</v>
      </c>
      <c r="N4" s="120" t="s">
        <v>140</v>
      </c>
      <c r="O4" s="10" t="s">
        <v>64</v>
      </c>
      <c r="P4" s="6" t="s">
        <v>266</v>
      </c>
      <c r="Q4" s="6" t="s">
        <v>266</v>
      </c>
      <c r="R4" s="9">
        <v>0.75</v>
      </c>
      <c r="S4" s="9">
        <v>0.6</v>
      </c>
      <c r="T4" s="9">
        <v>0.6</v>
      </c>
      <c r="U4" s="9">
        <v>0.6</v>
      </c>
      <c r="V4" s="8" t="s">
        <v>265</v>
      </c>
      <c r="W4" s="7">
        <v>2</v>
      </c>
      <c r="X4" s="12"/>
    </row>
    <row r="5" spans="1:23" ht="90.75" customHeight="1">
      <c r="A5" s="9">
        <v>819</v>
      </c>
      <c r="B5" s="120" t="s">
        <v>65</v>
      </c>
      <c r="C5" s="120" t="s">
        <v>66</v>
      </c>
      <c r="D5" s="121" t="s">
        <v>67</v>
      </c>
      <c r="E5" s="122" t="s">
        <v>68</v>
      </c>
      <c r="F5" s="123" t="s">
        <v>261</v>
      </c>
      <c r="G5" s="120" t="s">
        <v>100</v>
      </c>
      <c r="H5" s="120" t="s">
        <v>69</v>
      </c>
      <c r="I5" s="123" t="s">
        <v>263</v>
      </c>
      <c r="J5" s="120" t="s">
        <v>201</v>
      </c>
      <c r="K5" s="120" t="s">
        <v>70</v>
      </c>
      <c r="L5" s="120" t="s">
        <v>71</v>
      </c>
      <c r="M5" s="124">
        <v>41922</v>
      </c>
      <c r="N5" s="120" t="s">
        <v>140</v>
      </c>
      <c r="O5" s="10" t="s">
        <v>46</v>
      </c>
      <c r="P5" s="6" t="s">
        <v>266</v>
      </c>
      <c r="Q5" s="6" t="s">
        <v>266</v>
      </c>
      <c r="R5" s="9">
        <v>0.75</v>
      </c>
      <c r="S5" s="9">
        <v>0.6</v>
      </c>
      <c r="T5" s="9">
        <v>0.6</v>
      </c>
      <c r="U5" s="9">
        <v>0.6</v>
      </c>
      <c r="V5" s="8" t="s">
        <v>265</v>
      </c>
      <c r="W5" s="7">
        <v>3</v>
      </c>
    </row>
    <row r="6" spans="1:23" ht="90.75" customHeight="1">
      <c r="A6" s="7">
        <v>820</v>
      </c>
      <c r="B6" s="39" t="s">
        <v>97</v>
      </c>
      <c r="C6" s="39" t="s">
        <v>200</v>
      </c>
      <c r="D6" s="126" t="s">
        <v>98</v>
      </c>
      <c r="E6" s="125" t="s">
        <v>99</v>
      </c>
      <c r="F6" s="39" t="s">
        <v>261</v>
      </c>
      <c r="G6" s="39" t="s">
        <v>100</v>
      </c>
      <c r="H6" s="39" t="s">
        <v>101</v>
      </c>
      <c r="I6" s="38" t="s">
        <v>263</v>
      </c>
      <c r="J6" s="39" t="s">
        <v>201</v>
      </c>
      <c r="K6" s="131" t="s">
        <v>102</v>
      </c>
      <c r="L6" s="39" t="s">
        <v>103</v>
      </c>
      <c r="M6" s="80">
        <v>41865</v>
      </c>
      <c r="N6" s="39" t="s">
        <v>140</v>
      </c>
      <c r="O6" s="10" t="s">
        <v>127</v>
      </c>
      <c r="P6" s="6" t="s">
        <v>266</v>
      </c>
      <c r="Q6" s="6" t="s">
        <v>266</v>
      </c>
      <c r="R6" s="9">
        <v>0.75</v>
      </c>
      <c r="S6" s="9">
        <v>0.6</v>
      </c>
      <c r="T6" s="9">
        <v>0.6</v>
      </c>
      <c r="U6" s="9">
        <v>0.6</v>
      </c>
      <c r="V6" s="8" t="s">
        <v>265</v>
      </c>
      <c r="W6" s="7">
        <v>2</v>
      </c>
    </row>
    <row r="7" spans="1:24" ht="90.75" customHeight="1">
      <c r="A7" s="9">
        <v>821</v>
      </c>
      <c r="B7" s="128">
        <v>53011381009</v>
      </c>
      <c r="C7" s="128" t="s">
        <v>86</v>
      </c>
      <c r="D7" s="129" t="s">
        <v>192</v>
      </c>
      <c r="E7" s="130" t="s">
        <v>193</v>
      </c>
      <c r="F7" s="39" t="s">
        <v>261</v>
      </c>
      <c r="G7" s="128" t="s">
        <v>100</v>
      </c>
      <c r="H7" s="128" t="s">
        <v>101</v>
      </c>
      <c r="I7" s="128" t="s">
        <v>263</v>
      </c>
      <c r="J7" s="128" t="s">
        <v>201</v>
      </c>
      <c r="K7" s="128" t="s">
        <v>194</v>
      </c>
      <c r="L7" s="128" t="s">
        <v>195</v>
      </c>
      <c r="M7" s="80">
        <v>42044</v>
      </c>
      <c r="N7" s="128" t="s">
        <v>140</v>
      </c>
      <c r="O7" s="10" t="s">
        <v>196</v>
      </c>
      <c r="P7" s="6" t="s">
        <v>266</v>
      </c>
      <c r="Q7" s="6" t="s">
        <v>266</v>
      </c>
      <c r="R7" s="9">
        <v>0.75</v>
      </c>
      <c r="S7" s="9">
        <v>0.6</v>
      </c>
      <c r="T7" s="9">
        <v>0.6</v>
      </c>
      <c r="U7" s="9">
        <v>0.6</v>
      </c>
      <c r="V7" s="8" t="s">
        <v>265</v>
      </c>
      <c r="W7" s="7">
        <v>2</v>
      </c>
      <c r="X7" s="127"/>
    </row>
    <row r="8" spans="1:24" s="127" customFormat="1" ht="90.75" customHeight="1">
      <c r="A8" s="9">
        <v>822</v>
      </c>
      <c r="B8" s="34">
        <v>55011381007</v>
      </c>
      <c r="C8" s="35" t="s">
        <v>137</v>
      </c>
      <c r="D8" s="36" t="s">
        <v>238</v>
      </c>
      <c r="E8" s="37" t="s">
        <v>239</v>
      </c>
      <c r="F8" s="39" t="s">
        <v>261</v>
      </c>
      <c r="G8" s="39" t="s">
        <v>100</v>
      </c>
      <c r="H8" s="39" t="s">
        <v>101</v>
      </c>
      <c r="I8" s="39" t="s">
        <v>263</v>
      </c>
      <c r="J8" s="39" t="s">
        <v>201</v>
      </c>
      <c r="K8" s="39" t="s">
        <v>240</v>
      </c>
      <c r="L8" s="39" t="s">
        <v>241</v>
      </c>
      <c r="M8" s="80">
        <v>42072</v>
      </c>
      <c r="N8" s="39" t="s">
        <v>140</v>
      </c>
      <c r="O8" s="10" t="s">
        <v>242</v>
      </c>
      <c r="P8" s="9" t="s">
        <v>266</v>
      </c>
      <c r="Q8" s="9" t="s">
        <v>266</v>
      </c>
      <c r="R8" s="9">
        <v>0.75</v>
      </c>
      <c r="S8" s="9">
        <v>0.6</v>
      </c>
      <c r="T8" s="9">
        <v>0.6</v>
      </c>
      <c r="U8" s="9">
        <v>0.6</v>
      </c>
      <c r="V8" s="20" t="s">
        <v>265</v>
      </c>
      <c r="W8" s="7">
        <v>2</v>
      </c>
      <c r="X8" s="12"/>
    </row>
    <row r="9" spans="1:23" ht="90.75" customHeight="1">
      <c r="A9" s="7">
        <v>823</v>
      </c>
      <c r="B9" s="134">
        <v>55011381034</v>
      </c>
      <c r="C9" s="135" t="s">
        <v>137</v>
      </c>
      <c r="D9" s="138" t="s">
        <v>0</v>
      </c>
      <c r="E9" s="139" t="s">
        <v>1</v>
      </c>
      <c r="F9" s="38" t="s">
        <v>261</v>
      </c>
      <c r="G9" s="136" t="s">
        <v>100</v>
      </c>
      <c r="H9" s="39" t="s">
        <v>101</v>
      </c>
      <c r="I9" s="136" t="s">
        <v>263</v>
      </c>
      <c r="J9" s="136" t="s">
        <v>201</v>
      </c>
      <c r="K9" s="136" t="s">
        <v>2</v>
      </c>
      <c r="L9" s="136" t="s">
        <v>3</v>
      </c>
      <c r="M9" s="80">
        <v>42110</v>
      </c>
      <c r="N9" s="136" t="s">
        <v>140</v>
      </c>
      <c r="O9" s="10" t="s">
        <v>4</v>
      </c>
      <c r="P9" s="6" t="s">
        <v>266</v>
      </c>
      <c r="Q9" s="6" t="s">
        <v>266</v>
      </c>
      <c r="R9" s="9">
        <v>0.75</v>
      </c>
      <c r="S9" s="9">
        <v>0.6</v>
      </c>
      <c r="T9" s="9">
        <v>0.6</v>
      </c>
      <c r="U9" s="9">
        <v>0.6</v>
      </c>
      <c r="V9" s="8" t="s">
        <v>265</v>
      </c>
      <c r="W9" s="137">
        <v>2</v>
      </c>
    </row>
    <row r="10" spans="1:23" ht="90.75" customHeight="1">
      <c r="A10" s="9">
        <v>824</v>
      </c>
      <c r="B10" s="134">
        <v>55011381016</v>
      </c>
      <c r="C10" s="135" t="s">
        <v>200</v>
      </c>
      <c r="D10" s="138" t="s">
        <v>5</v>
      </c>
      <c r="E10" s="139" t="s">
        <v>6</v>
      </c>
      <c r="F10" s="38" t="s">
        <v>261</v>
      </c>
      <c r="G10" s="136" t="s">
        <v>100</v>
      </c>
      <c r="H10" s="39" t="s">
        <v>101</v>
      </c>
      <c r="I10" s="136" t="s">
        <v>263</v>
      </c>
      <c r="J10" s="136" t="s">
        <v>201</v>
      </c>
      <c r="K10" s="136" t="s">
        <v>7</v>
      </c>
      <c r="L10" s="136" t="s">
        <v>8</v>
      </c>
      <c r="M10" s="80">
        <v>42110</v>
      </c>
      <c r="N10" s="136" t="s">
        <v>140</v>
      </c>
      <c r="O10" s="10" t="s">
        <v>9</v>
      </c>
      <c r="P10" s="6" t="s">
        <v>266</v>
      </c>
      <c r="Q10" s="6" t="s">
        <v>266</v>
      </c>
      <c r="R10" s="9">
        <v>0.75</v>
      </c>
      <c r="S10" s="9">
        <v>0.6</v>
      </c>
      <c r="T10" s="9">
        <v>0.6</v>
      </c>
      <c r="U10" s="9">
        <v>0.6</v>
      </c>
      <c r="V10" s="8" t="s">
        <v>265</v>
      </c>
      <c r="W10" s="137">
        <v>2</v>
      </c>
    </row>
    <row r="11" spans="1:24" ht="90.75" customHeight="1">
      <c r="A11" s="9">
        <v>825</v>
      </c>
      <c r="B11" s="134">
        <v>56011381031</v>
      </c>
      <c r="C11" s="135" t="s">
        <v>200</v>
      </c>
      <c r="D11" s="138" t="s">
        <v>10</v>
      </c>
      <c r="E11" s="139" t="s">
        <v>11</v>
      </c>
      <c r="F11" s="38" t="s">
        <v>261</v>
      </c>
      <c r="G11" s="136" t="s">
        <v>100</v>
      </c>
      <c r="H11" s="39" t="s">
        <v>101</v>
      </c>
      <c r="I11" s="136" t="s">
        <v>263</v>
      </c>
      <c r="J11" s="136" t="s">
        <v>201</v>
      </c>
      <c r="K11" s="136" t="s">
        <v>12</v>
      </c>
      <c r="L11" s="136" t="s">
        <v>13</v>
      </c>
      <c r="M11" s="80">
        <v>42110</v>
      </c>
      <c r="N11" s="136" t="s">
        <v>140</v>
      </c>
      <c r="O11" s="10" t="s">
        <v>14</v>
      </c>
      <c r="P11" s="6" t="s">
        <v>266</v>
      </c>
      <c r="Q11" s="6" t="s">
        <v>266</v>
      </c>
      <c r="R11" s="9">
        <v>0.75</v>
      </c>
      <c r="S11" s="9">
        <v>0.6</v>
      </c>
      <c r="T11" s="9">
        <v>0.6</v>
      </c>
      <c r="U11" s="9">
        <v>0.6</v>
      </c>
      <c r="V11" s="8" t="s">
        <v>265</v>
      </c>
      <c r="W11" s="137">
        <v>2</v>
      </c>
      <c r="X11" s="11"/>
    </row>
    <row r="12" spans="1:24" s="11" customFormat="1" ht="90.75" customHeight="1">
      <c r="A12" s="7">
        <v>826</v>
      </c>
      <c r="B12" s="35">
        <v>55011381014</v>
      </c>
      <c r="C12" s="35" t="s">
        <v>200</v>
      </c>
      <c r="D12" s="36" t="s">
        <v>111</v>
      </c>
      <c r="E12" s="37" t="s">
        <v>278</v>
      </c>
      <c r="F12" s="39" t="s">
        <v>261</v>
      </c>
      <c r="G12" s="39" t="s">
        <v>100</v>
      </c>
      <c r="H12" s="39" t="s">
        <v>101</v>
      </c>
      <c r="I12" s="39" t="s">
        <v>263</v>
      </c>
      <c r="J12" s="39" t="s">
        <v>201</v>
      </c>
      <c r="K12" s="39" t="s">
        <v>279</v>
      </c>
      <c r="L12" s="39" t="s">
        <v>280</v>
      </c>
      <c r="M12" s="80">
        <v>42195</v>
      </c>
      <c r="N12" s="39" t="s">
        <v>140</v>
      </c>
      <c r="O12" s="10" t="s">
        <v>281</v>
      </c>
      <c r="P12" s="9" t="s">
        <v>266</v>
      </c>
      <c r="Q12" s="9" t="s">
        <v>266</v>
      </c>
      <c r="R12" s="9"/>
      <c r="S12" s="9">
        <v>0.6</v>
      </c>
      <c r="T12" s="9">
        <v>0.6</v>
      </c>
      <c r="U12" s="9">
        <v>0.6</v>
      </c>
      <c r="V12" s="8" t="s">
        <v>265</v>
      </c>
      <c r="W12" s="7">
        <v>3</v>
      </c>
      <c r="X12" s="12"/>
    </row>
    <row r="13" spans="1:23" ht="90.75" customHeight="1">
      <c r="A13" s="9">
        <v>827</v>
      </c>
      <c r="B13" s="35">
        <v>55011381049</v>
      </c>
      <c r="C13" s="35" t="s">
        <v>200</v>
      </c>
      <c r="D13" s="36" t="s">
        <v>282</v>
      </c>
      <c r="E13" s="37" t="s">
        <v>283</v>
      </c>
      <c r="F13" s="39" t="s">
        <v>261</v>
      </c>
      <c r="G13" s="39" t="s">
        <v>100</v>
      </c>
      <c r="H13" s="39" t="s">
        <v>101</v>
      </c>
      <c r="I13" s="39" t="s">
        <v>263</v>
      </c>
      <c r="J13" s="39" t="s">
        <v>201</v>
      </c>
      <c r="K13" s="39" t="s">
        <v>284</v>
      </c>
      <c r="L13" s="39" t="s">
        <v>285</v>
      </c>
      <c r="M13" s="80">
        <v>42195</v>
      </c>
      <c r="N13" s="39" t="s">
        <v>140</v>
      </c>
      <c r="O13" s="10" t="s">
        <v>286</v>
      </c>
      <c r="P13" s="9" t="s">
        <v>266</v>
      </c>
      <c r="Q13" s="9" t="s">
        <v>266</v>
      </c>
      <c r="R13" s="9"/>
      <c r="S13" s="9">
        <v>0.6</v>
      </c>
      <c r="T13" s="9">
        <v>0.6</v>
      </c>
      <c r="U13" s="9">
        <v>0.6</v>
      </c>
      <c r="V13" s="8" t="s">
        <v>265</v>
      </c>
      <c r="W13" s="7">
        <v>3</v>
      </c>
    </row>
    <row r="14" spans="1:23" ht="90.75" customHeight="1">
      <c r="A14" s="9">
        <v>828</v>
      </c>
      <c r="B14" s="35">
        <v>55011380015</v>
      </c>
      <c r="C14" s="35" t="s">
        <v>137</v>
      </c>
      <c r="D14" s="36" t="s">
        <v>51</v>
      </c>
      <c r="E14" s="37" t="s">
        <v>20</v>
      </c>
      <c r="F14" s="39" t="s">
        <v>261</v>
      </c>
      <c r="G14" s="39" t="s">
        <v>100</v>
      </c>
      <c r="H14" s="39" t="s">
        <v>101</v>
      </c>
      <c r="I14" s="39" t="s">
        <v>263</v>
      </c>
      <c r="J14" s="39" t="s">
        <v>201</v>
      </c>
      <c r="K14" s="39" t="s">
        <v>287</v>
      </c>
      <c r="L14" s="39" t="s">
        <v>288</v>
      </c>
      <c r="M14" s="80">
        <v>42195</v>
      </c>
      <c r="N14" s="39" t="s">
        <v>140</v>
      </c>
      <c r="O14" s="10" t="s">
        <v>289</v>
      </c>
      <c r="P14" s="9" t="s">
        <v>266</v>
      </c>
      <c r="Q14" s="9" t="s">
        <v>266</v>
      </c>
      <c r="R14" s="9"/>
      <c r="S14" s="9">
        <v>0.6</v>
      </c>
      <c r="T14" s="9">
        <v>0.6</v>
      </c>
      <c r="U14" s="9">
        <v>0.6</v>
      </c>
      <c r="V14" s="8" t="s">
        <v>265</v>
      </c>
      <c r="W14" s="7">
        <v>3</v>
      </c>
    </row>
    <row r="15" spans="1:24" ht="90.75" customHeight="1">
      <c r="A15" s="7">
        <v>829</v>
      </c>
      <c r="B15" s="35">
        <v>55011385001</v>
      </c>
      <c r="C15" s="35" t="s">
        <v>146</v>
      </c>
      <c r="D15" s="36" t="s">
        <v>290</v>
      </c>
      <c r="E15" s="37" t="s">
        <v>291</v>
      </c>
      <c r="F15" s="39" t="s">
        <v>261</v>
      </c>
      <c r="G15" s="39" t="s">
        <v>100</v>
      </c>
      <c r="H15" s="39" t="s">
        <v>101</v>
      </c>
      <c r="I15" s="39" t="s">
        <v>263</v>
      </c>
      <c r="J15" s="39" t="s">
        <v>201</v>
      </c>
      <c r="K15" s="39" t="s">
        <v>292</v>
      </c>
      <c r="L15" s="39" t="s">
        <v>293</v>
      </c>
      <c r="M15" s="80">
        <v>42195</v>
      </c>
      <c r="N15" s="39" t="s">
        <v>140</v>
      </c>
      <c r="O15" s="10" t="s">
        <v>294</v>
      </c>
      <c r="P15" s="9" t="s">
        <v>266</v>
      </c>
      <c r="Q15" s="9" t="s">
        <v>266</v>
      </c>
      <c r="R15" s="9"/>
      <c r="S15" s="9">
        <v>0.6</v>
      </c>
      <c r="T15" s="9">
        <v>0.6</v>
      </c>
      <c r="U15" s="9">
        <v>0.6</v>
      </c>
      <c r="V15" s="8" t="s">
        <v>265</v>
      </c>
      <c r="W15" s="7">
        <v>3</v>
      </c>
      <c r="X15" s="11"/>
    </row>
    <row r="16" spans="1:23" ht="90.75" customHeight="1">
      <c r="A16" s="9">
        <v>830</v>
      </c>
      <c r="B16" s="35">
        <v>55011385003</v>
      </c>
      <c r="C16" s="35" t="s">
        <v>146</v>
      </c>
      <c r="D16" s="36" t="s">
        <v>295</v>
      </c>
      <c r="E16" s="37" t="s">
        <v>296</v>
      </c>
      <c r="F16" s="39" t="s">
        <v>261</v>
      </c>
      <c r="G16" s="39" t="s">
        <v>100</v>
      </c>
      <c r="H16" s="39" t="s">
        <v>101</v>
      </c>
      <c r="I16" s="39" t="s">
        <v>263</v>
      </c>
      <c r="J16" s="39" t="s">
        <v>201</v>
      </c>
      <c r="K16" s="39" t="s">
        <v>297</v>
      </c>
      <c r="L16" s="39" t="s">
        <v>298</v>
      </c>
      <c r="M16" s="80">
        <v>42195</v>
      </c>
      <c r="N16" s="39" t="s">
        <v>140</v>
      </c>
      <c r="O16" s="10" t="s">
        <v>299</v>
      </c>
      <c r="P16" s="9" t="s">
        <v>266</v>
      </c>
      <c r="Q16" s="9" t="s">
        <v>266</v>
      </c>
      <c r="R16" s="9"/>
      <c r="S16" s="9">
        <v>0.6</v>
      </c>
      <c r="T16" s="9">
        <v>0.6</v>
      </c>
      <c r="U16" s="9">
        <v>0.6</v>
      </c>
      <c r="V16" s="8" t="s">
        <v>265</v>
      </c>
      <c r="W16" s="7">
        <v>3</v>
      </c>
    </row>
    <row r="17" spans="1:23" s="19" customFormat="1" ht="90.75" customHeight="1">
      <c r="A17" s="9">
        <v>831</v>
      </c>
      <c r="B17" s="35">
        <v>55011381011</v>
      </c>
      <c r="C17" s="35" t="s">
        <v>207</v>
      </c>
      <c r="D17" s="36" t="s">
        <v>300</v>
      </c>
      <c r="E17" s="37" t="s">
        <v>301</v>
      </c>
      <c r="F17" s="39" t="s">
        <v>261</v>
      </c>
      <c r="G17" s="39" t="s">
        <v>100</v>
      </c>
      <c r="H17" s="39" t="s">
        <v>101</v>
      </c>
      <c r="I17" s="39" t="s">
        <v>263</v>
      </c>
      <c r="J17" s="39" t="s">
        <v>201</v>
      </c>
      <c r="K17" s="39" t="s">
        <v>302</v>
      </c>
      <c r="L17" s="39" t="s">
        <v>303</v>
      </c>
      <c r="M17" s="80">
        <v>42195</v>
      </c>
      <c r="N17" s="39" t="s">
        <v>140</v>
      </c>
      <c r="O17" s="10" t="s">
        <v>304</v>
      </c>
      <c r="P17" s="9" t="s">
        <v>266</v>
      </c>
      <c r="Q17" s="9" t="s">
        <v>266</v>
      </c>
      <c r="R17" s="9"/>
      <c r="S17" s="9">
        <v>0.6</v>
      </c>
      <c r="T17" s="9">
        <v>0.6</v>
      </c>
      <c r="U17" s="9">
        <v>0.6</v>
      </c>
      <c r="V17" s="8" t="s">
        <v>265</v>
      </c>
      <c r="W17" s="7">
        <v>3</v>
      </c>
    </row>
    <row r="18" spans="1:23" ht="90.75" customHeight="1">
      <c r="A18" s="7">
        <v>832</v>
      </c>
      <c r="B18" s="35">
        <v>55011381046</v>
      </c>
      <c r="C18" s="35" t="s">
        <v>207</v>
      </c>
      <c r="D18" s="36" t="s">
        <v>305</v>
      </c>
      <c r="E18" s="37" t="s">
        <v>306</v>
      </c>
      <c r="F18" s="39" t="s">
        <v>261</v>
      </c>
      <c r="G18" s="39" t="s">
        <v>100</v>
      </c>
      <c r="H18" s="39" t="s">
        <v>101</v>
      </c>
      <c r="I18" s="39" t="s">
        <v>263</v>
      </c>
      <c r="J18" s="39" t="s">
        <v>201</v>
      </c>
      <c r="K18" s="39" t="s">
        <v>307</v>
      </c>
      <c r="L18" s="39" t="s">
        <v>308</v>
      </c>
      <c r="M18" s="80">
        <v>42195</v>
      </c>
      <c r="N18" s="39" t="s">
        <v>140</v>
      </c>
      <c r="O18" s="10" t="s">
        <v>309</v>
      </c>
      <c r="P18" s="9" t="s">
        <v>266</v>
      </c>
      <c r="Q18" s="9" t="s">
        <v>266</v>
      </c>
      <c r="R18" s="9"/>
      <c r="S18" s="9">
        <v>0.6</v>
      </c>
      <c r="T18" s="9">
        <v>0.6</v>
      </c>
      <c r="U18" s="9">
        <v>0.6</v>
      </c>
      <c r="V18" s="8" t="s">
        <v>265</v>
      </c>
      <c r="W18" s="7">
        <v>3</v>
      </c>
    </row>
    <row r="19" spans="1:24" s="132" customFormat="1" ht="90.75" customHeight="1">
      <c r="A19" s="9">
        <v>833</v>
      </c>
      <c r="B19" s="35" t="s">
        <v>219</v>
      </c>
      <c r="C19" s="35" t="s">
        <v>200</v>
      </c>
      <c r="D19" s="36" t="s">
        <v>220</v>
      </c>
      <c r="E19" s="37" t="s">
        <v>221</v>
      </c>
      <c r="F19" s="38" t="s">
        <v>261</v>
      </c>
      <c r="G19" s="39" t="s">
        <v>100</v>
      </c>
      <c r="H19" s="39" t="s">
        <v>106</v>
      </c>
      <c r="I19" s="38" t="s">
        <v>264</v>
      </c>
      <c r="J19" s="39" t="s">
        <v>201</v>
      </c>
      <c r="K19" s="131" t="s">
        <v>222</v>
      </c>
      <c r="L19" s="39" t="s">
        <v>191</v>
      </c>
      <c r="M19" s="80">
        <v>41800</v>
      </c>
      <c r="N19" s="39" t="s">
        <v>140</v>
      </c>
      <c r="O19" s="15" t="s">
        <v>223</v>
      </c>
      <c r="P19" s="9" t="s">
        <v>266</v>
      </c>
      <c r="Q19" s="9" t="s">
        <v>266</v>
      </c>
      <c r="R19" s="9">
        <v>0.75</v>
      </c>
      <c r="S19" s="9">
        <v>0.6</v>
      </c>
      <c r="T19" s="9">
        <v>0.6</v>
      </c>
      <c r="U19" s="9">
        <v>0.6</v>
      </c>
      <c r="V19" s="8" t="s">
        <v>265</v>
      </c>
      <c r="W19" s="7">
        <v>2</v>
      </c>
      <c r="X19" s="11"/>
    </row>
    <row r="20" spans="1:23" s="11" customFormat="1" ht="90.75" customHeight="1">
      <c r="A20" s="9">
        <v>834</v>
      </c>
      <c r="B20" s="35" t="s">
        <v>224</v>
      </c>
      <c r="C20" s="35" t="s">
        <v>137</v>
      </c>
      <c r="D20" s="36" t="s">
        <v>225</v>
      </c>
      <c r="E20" s="37" t="s">
        <v>226</v>
      </c>
      <c r="F20" s="38" t="s">
        <v>261</v>
      </c>
      <c r="G20" s="39" t="s">
        <v>100</v>
      </c>
      <c r="H20" s="39" t="s">
        <v>106</v>
      </c>
      <c r="I20" s="38" t="s">
        <v>264</v>
      </c>
      <c r="J20" s="39" t="s">
        <v>201</v>
      </c>
      <c r="K20" s="131" t="s">
        <v>227</v>
      </c>
      <c r="L20" s="39" t="s">
        <v>228</v>
      </c>
      <c r="M20" s="80">
        <v>41800</v>
      </c>
      <c r="N20" s="39" t="s">
        <v>140</v>
      </c>
      <c r="O20" s="15" t="s">
        <v>229</v>
      </c>
      <c r="P20" s="9" t="s">
        <v>266</v>
      </c>
      <c r="Q20" s="9" t="s">
        <v>266</v>
      </c>
      <c r="R20" s="9">
        <v>0.75</v>
      </c>
      <c r="S20" s="9">
        <v>0.6</v>
      </c>
      <c r="T20" s="9">
        <v>0.6</v>
      </c>
      <c r="U20" s="9">
        <v>0.6</v>
      </c>
      <c r="V20" s="8" t="s">
        <v>265</v>
      </c>
      <c r="W20" s="7">
        <v>2</v>
      </c>
    </row>
    <row r="21" spans="1:24" ht="90.75" customHeight="1">
      <c r="A21" s="7">
        <v>835</v>
      </c>
      <c r="B21" s="35" t="s">
        <v>113</v>
      </c>
      <c r="C21" s="35" t="s">
        <v>137</v>
      </c>
      <c r="D21" s="126" t="s">
        <v>114</v>
      </c>
      <c r="E21" s="125" t="s">
        <v>115</v>
      </c>
      <c r="F21" s="38" t="s">
        <v>261</v>
      </c>
      <c r="G21" s="39" t="s">
        <v>100</v>
      </c>
      <c r="H21" s="39" t="s">
        <v>106</v>
      </c>
      <c r="I21" s="38" t="s">
        <v>264</v>
      </c>
      <c r="J21" s="39" t="s">
        <v>201</v>
      </c>
      <c r="K21" s="38" t="s">
        <v>116</v>
      </c>
      <c r="L21" s="39" t="s">
        <v>117</v>
      </c>
      <c r="M21" s="80">
        <v>41828</v>
      </c>
      <c r="N21" s="39" t="s">
        <v>140</v>
      </c>
      <c r="O21" s="6" t="s">
        <v>118</v>
      </c>
      <c r="P21" s="9" t="s">
        <v>266</v>
      </c>
      <c r="Q21" s="9" t="s">
        <v>266</v>
      </c>
      <c r="R21" s="9">
        <v>0.75</v>
      </c>
      <c r="S21" s="9">
        <v>0.6</v>
      </c>
      <c r="T21" s="9">
        <v>0.6</v>
      </c>
      <c r="U21" s="9">
        <v>0.6</v>
      </c>
      <c r="V21" s="8" t="s">
        <v>265</v>
      </c>
      <c r="W21" s="7">
        <v>2</v>
      </c>
      <c r="X21" s="11"/>
    </row>
    <row r="22" spans="1:23" s="11" customFormat="1" ht="90.75" customHeight="1">
      <c r="A22" s="9">
        <v>836</v>
      </c>
      <c r="B22" s="35" t="s">
        <v>119</v>
      </c>
      <c r="C22" s="35" t="s">
        <v>200</v>
      </c>
      <c r="D22" s="126" t="s">
        <v>120</v>
      </c>
      <c r="E22" s="125" t="s">
        <v>121</v>
      </c>
      <c r="F22" s="38" t="s">
        <v>261</v>
      </c>
      <c r="G22" s="39" t="s">
        <v>100</v>
      </c>
      <c r="H22" s="39" t="s">
        <v>106</v>
      </c>
      <c r="I22" s="38" t="s">
        <v>264</v>
      </c>
      <c r="J22" s="39" t="s">
        <v>201</v>
      </c>
      <c r="K22" s="38" t="s">
        <v>122</v>
      </c>
      <c r="L22" s="39" t="s">
        <v>123</v>
      </c>
      <c r="M22" s="80">
        <v>41828</v>
      </c>
      <c r="N22" s="39" t="s">
        <v>140</v>
      </c>
      <c r="O22" s="6" t="s">
        <v>124</v>
      </c>
      <c r="P22" s="9" t="s">
        <v>266</v>
      </c>
      <c r="Q22" s="9" t="s">
        <v>266</v>
      </c>
      <c r="R22" s="9">
        <v>0.75</v>
      </c>
      <c r="S22" s="9">
        <v>0.6</v>
      </c>
      <c r="T22" s="9">
        <v>0.6</v>
      </c>
      <c r="U22" s="9">
        <v>0.6</v>
      </c>
      <c r="V22" s="8" t="s">
        <v>265</v>
      </c>
      <c r="W22" s="7">
        <v>2</v>
      </c>
    </row>
    <row r="23" spans="1:24" ht="90.75" customHeight="1">
      <c r="A23" s="9">
        <v>837</v>
      </c>
      <c r="B23" s="39" t="s">
        <v>171</v>
      </c>
      <c r="C23" s="39" t="s">
        <v>137</v>
      </c>
      <c r="D23" s="126" t="s">
        <v>172</v>
      </c>
      <c r="E23" s="125" t="s">
        <v>105</v>
      </c>
      <c r="F23" s="39" t="s">
        <v>261</v>
      </c>
      <c r="G23" s="39" t="s">
        <v>100</v>
      </c>
      <c r="H23" s="39" t="s">
        <v>106</v>
      </c>
      <c r="I23" s="39" t="s">
        <v>264</v>
      </c>
      <c r="J23" s="39" t="s">
        <v>201</v>
      </c>
      <c r="K23" s="39" t="s">
        <v>173</v>
      </c>
      <c r="L23" s="39" t="s">
        <v>174</v>
      </c>
      <c r="M23" s="80">
        <v>41838</v>
      </c>
      <c r="N23" s="39" t="s">
        <v>140</v>
      </c>
      <c r="O23" s="6" t="s">
        <v>175</v>
      </c>
      <c r="P23" s="9" t="s">
        <v>266</v>
      </c>
      <c r="Q23" s="9" t="s">
        <v>266</v>
      </c>
      <c r="R23" s="9">
        <v>0.75</v>
      </c>
      <c r="S23" s="9">
        <v>0.6</v>
      </c>
      <c r="T23" s="9">
        <v>0.6</v>
      </c>
      <c r="U23" s="9">
        <v>0.6</v>
      </c>
      <c r="V23" s="8" t="s">
        <v>265</v>
      </c>
      <c r="W23" s="7">
        <v>2</v>
      </c>
      <c r="X23" s="11"/>
    </row>
    <row r="24" spans="1:23" ht="90.75" customHeight="1">
      <c r="A24" s="7">
        <v>838</v>
      </c>
      <c r="B24" s="39" t="s">
        <v>104</v>
      </c>
      <c r="C24" s="39" t="s">
        <v>200</v>
      </c>
      <c r="D24" s="126" t="s">
        <v>95</v>
      </c>
      <c r="E24" s="125" t="s">
        <v>105</v>
      </c>
      <c r="F24" s="39" t="s">
        <v>261</v>
      </c>
      <c r="G24" s="39" t="s">
        <v>100</v>
      </c>
      <c r="H24" s="39" t="s">
        <v>106</v>
      </c>
      <c r="I24" s="38" t="s">
        <v>264</v>
      </c>
      <c r="J24" s="39" t="s">
        <v>201</v>
      </c>
      <c r="K24" s="131" t="s">
        <v>107</v>
      </c>
      <c r="L24" s="39" t="s">
        <v>108</v>
      </c>
      <c r="M24" s="80">
        <v>41865</v>
      </c>
      <c r="N24" s="39" t="s">
        <v>140</v>
      </c>
      <c r="O24" s="10" t="s">
        <v>128</v>
      </c>
      <c r="P24" s="6" t="s">
        <v>266</v>
      </c>
      <c r="Q24" s="6" t="s">
        <v>266</v>
      </c>
      <c r="R24" s="9">
        <v>0.75</v>
      </c>
      <c r="S24" s="9">
        <v>0.6</v>
      </c>
      <c r="T24" s="9">
        <v>0.6</v>
      </c>
      <c r="U24" s="9">
        <v>0.6</v>
      </c>
      <c r="V24" s="8" t="s">
        <v>265</v>
      </c>
      <c r="W24" s="7">
        <v>2</v>
      </c>
    </row>
    <row r="25" spans="1:24" ht="90.75" customHeight="1">
      <c r="A25" s="9">
        <v>839</v>
      </c>
      <c r="B25" s="128">
        <v>55011381005</v>
      </c>
      <c r="C25" s="128" t="s">
        <v>137</v>
      </c>
      <c r="D25" s="129" t="s">
        <v>52</v>
      </c>
      <c r="E25" s="130" t="s">
        <v>53</v>
      </c>
      <c r="F25" s="38" t="s">
        <v>261</v>
      </c>
      <c r="G25" s="39" t="s">
        <v>100</v>
      </c>
      <c r="H25" s="39" t="s">
        <v>106</v>
      </c>
      <c r="I25" s="39" t="s">
        <v>264</v>
      </c>
      <c r="J25" s="39" t="s">
        <v>201</v>
      </c>
      <c r="K25" s="131" t="s">
        <v>54</v>
      </c>
      <c r="L25" s="128" t="s">
        <v>55</v>
      </c>
      <c r="M25" s="80">
        <v>41953</v>
      </c>
      <c r="N25" s="128" t="s">
        <v>140</v>
      </c>
      <c r="O25" s="10" t="s">
        <v>56</v>
      </c>
      <c r="P25" s="6" t="s">
        <v>266</v>
      </c>
      <c r="Q25" s="6" t="s">
        <v>266</v>
      </c>
      <c r="R25" s="9">
        <v>0.75</v>
      </c>
      <c r="S25" s="9">
        <v>0.6</v>
      </c>
      <c r="T25" s="9">
        <v>0.6</v>
      </c>
      <c r="U25" s="9">
        <v>0.6</v>
      </c>
      <c r="V25" s="8" t="s">
        <v>265</v>
      </c>
      <c r="W25" s="7">
        <v>2</v>
      </c>
      <c r="X25" s="11"/>
    </row>
    <row r="26" spans="1:23" ht="90.75" customHeight="1">
      <c r="A26" s="9">
        <v>840</v>
      </c>
      <c r="B26" s="35" t="s">
        <v>213</v>
      </c>
      <c r="C26" s="35" t="s">
        <v>137</v>
      </c>
      <c r="D26" s="36" t="s">
        <v>214</v>
      </c>
      <c r="E26" s="37" t="s">
        <v>215</v>
      </c>
      <c r="F26" s="38" t="s">
        <v>261</v>
      </c>
      <c r="G26" s="39" t="s">
        <v>100</v>
      </c>
      <c r="H26" s="39" t="s">
        <v>106</v>
      </c>
      <c r="I26" s="38" t="s">
        <v>264</v>
      </c>
      <c r="J26" s="39" t="s">
        <v>201</v>
      </c>
      <c r="K26" s="131" t="s">
        <v>216</v>
      </c>
      <c r="L26" s="39" t="s">
        <v>217</v>
      </c>
      <c r="M26" s="80">
        <v>41800</v>
      </c>
      <c r="N26" s="39" t="s">
        <v>140</v>
      </c>
      <c r="O26" s="15" t="s">
        <v>218</v>
      </c>
      <c r="P26" s="9" t="s">
        <v>266</v>
      </c>
      <c r="Q26" s="9" t="s">
        <v>266</v>
      </c>
      <c r="R26" s="9">
        <v>0.75</v>
      </c>
      <c r="S26" s="9">
        <v>0.6</v>
      </c>
      <c r="T26" s="9">
        <v>0.6</v>
      </c>
      <c r="U26" s="9">
        <v>0.6</v>
      </c>
      <c r="V26" s="8" t="s">
        <v>265</v>
      </c>
      <c r="W26" s="7">
        <v>3</v>
      </c>
    </row>
    <row r="27" spans="1:23" ht="90.75" customHeight="1">
      <c r="A27" s="7">
        <v>841</v>
      </c>
      <c r="B27" s="120" t="s">
        <v>47</v>
      </c>
      <c r="C27" s="120" t="s">
        <v>200</v>
      </c>
      <c r="D27" s="121" t="s">
        <v>48</v>
      </c>
      <c r="E27" s="122" t="s">
        <v>49</v>
      </c>
      <c r="F27" s="123" t="s">
        <v>261</v>
      </c>
      <c r="G27" s="120" t="s">
        <v>100</v>
      </c>
      <c r="H27" s="120" t="s">
        <v>106</v>
      </c>
      <c r="I27" s="123" t="s">
        <v>264</v>
      </c>
      <c r="J27" s="120" t="s">
        <v>201</v>
      </c>
      <c r="K27" s="120" t="s">
        <v>24</v>
      </c>
      <c r="L27" s="120" t="s">
        <v>25</v>
      </c>
      <c r="M27" s="124">
        <v>41922</v>
      </c>
      <c r="N27" s="120" t="s">
        <v>140</v>
      </c>
      <c r="O27" s="10" t="s">
        <v>26</v>
      </c>
      <c r="P27" s="6" t="s">
        <v>266</v>
      </c>
      <c r="Q27" s="6" t="s">
        <v>266</v>
      </c>
      <c r="R27" s="9">
        <v>0.75</v>
      </c>
      <c r="S27" s="9">
        <v>0.6</v>
      </c>
      <c r="T27" s="9">
        <v>0.6</v>
      </c>
      <c r="U27" s="9">
        <v>0.6</v>
      </c>
      <c r="V27" s="8" t="s">
        <v>265</v>
      </c>
      <c r="W27" s="7">
        <v>3</v>
      </c>
    </row>
    <row r="28" spans="1:23" ht="90.75" customHeight="1">
      <c r="A28" s="9">
        <v>842</v>
      </c>
      <c r="B28" s="134">
        <v>56011381035</v>
      </c>
      <c r="C28" s="135" t="s">
        <v>200</v>
      </c>
      <c r="D28" s="138" t="s">
        <v>15</v>
      </c>
      <c r="E28" s="139" t="s">
        <v>16</v>
      </c>
      <c r="F28" s="38" t="s">
        <v>261</v>
      </c>
      <c r="G28" s="136" t="s">
        <v>100</v>
      </c>
      <c r="H28" s="39" t="s">
        <v>106</v>
      </c>
      <c r="I28" s="136" t="s">
        <v>264</v>
      </c>
      <c r="J28" s="136" t="s">
        <v>201</v>
      </c>
      <c r="K28" s="136" t="s">
        <v>17</v>
      </c>
      <c r="L28" s="136" t="s">
        <v>18</v>
      </c>
      <c r="M28" s="80">
        <v>42110</v>
      </c>
      <c r="N28" s="136" t="s">
        <v>140</v>
      </c>
      <c r="O28" s="10" t="s">
        <v>19</v>
      </c>
      <c r="P28" s="6" t="s">
        <v>266</v>
      </c>
      <c r="Q28" s="6" t="s">
        <v>266</v>
      </c>
      <c r="R28" s="9">
        <v>0.75</v>
      </c>
      <c r="S28" s="9">
        <v>0.6</v>
      </c>
      <c r="T28" s="9">
        <v>0.6</v>
      </c>
      <c r="U28" s="9">
        <v>0.6</v>
      </c>
      <c r="V28" s="8" t="s">
        <v>265</v>
      </c>
      <c r="W28" s="137">
        <v>2</v>
      </c>
    </row>
    <row r="30" spans="1:24" s="11" customFormat="1" ht="90.75" customHeight="1">
      <c r="A30" s="140"/>
      <c r="B30" s="12"/>
      <c r="C30" s="12"/>
      <c r="D30" s="141"/>
      <c r="E30" s="12"/>
      <c r="F30" s="12"/>
      <c r="G30" s="12"/>
      <c r="H30" s="12"/>
      <c r="I30" s="142"/>
      <c r="J30" s="12"/>
      <c r="K30" s="143"/>
      <c r="L30" s="12"/>
      <c r="M30" s="142"/>
      <c r="N30" s="12"/>
      <c r="O30" s="12"/>
      <c r="R30" s="140"/>
      <c r="S30" s="140"/>
      <c r="T30" s="140"/>
      <c r="U30" s="140"/>
      <c r="V30" s="140"/>
      <c r="W30" s="140"/>
      <c r="X30" s="12"/>
    </row>
    <row r="31" spans="1:24" s="19" customFormat="1" ht="90.75" customHeight="1">
      <c r="A31" s="140"/>
      <c r="B31" s="12"/>
      <c r="C31" s="12"/>
      <c r="D31" s="141"/>
      <c r="E31" s="12"/>
      <c r="F31" s="12"/>
      <c r="G31" s="12"/>
      <c r="H31" s="12"/>
      <c r="I31" s="142"/>
      <c r="J31" s="12"/>
      <c r="K31" s="143"/>
      <c r="L31" s="12"/>
      <c r="M31" s="142"/>
      <c r="N31" s="12"/>
      <c r="O31" s="12"/>
      <c r="P31" s="11"/>
      <c r="Q31" s="11"/>
      <c r="R31" s="140"/>
      <c r="S31" s="140"/>
      <c r="T31" s="140"/>
      <c r="U31" s="140"/>
      <c r="V31" s="140"/>
      <c r="W31" s="140"/>
      <c r="X31" s="12"/>
    </row>
    <row r="32" ht="90.75" customHeight="1">
      <c r="X32" s="11"/>
    </row>
    <row r="33" ht="90.75" customHeight="1">
      <c r="X33" s="11"/>
    </row>
    <row r="34" ht="90.75" customHeight="1">
      <c r="X34" s="11"/>
    </row>
    <row r="35" spans="1:24" s="11" customFormat="1" ht="90.75" customHeight="1">
      <c r="A35" s="140"/>
      <c r="B35" s="12"/>
      <c r="C35" s="12"/>
      <c r="D35" s="141"/>
      <c r="E35" s="12"/>
      <c r="F35" s="12"/>
      <c r="G35" s="12"/>
      <c r="H35" s="12"/>
      <c r="I35" s="142"/>
      <c r="J35" s="12"/>
      <c r="K35" s="143"/>
      <c r="L35" s="12"/>
      <c r="M35" s="142"/>
      <c r="N35" s="12"/>
      <c r="O35" s="12"/>
      <c r="R35" s="140"/>
      <c r="S35" s="140"/>
      <c r="T35" s="140"/>
      <c r="U35" s="140"/>
      <c r="V35" s="140"/>
      <c r="W35" s="140"/>
      <c r="X35" s="12"/>
    </row>
    <row r="39" spans="1:24" s="133" customFormat="1" ht="90.75" customHeight="1">
      <c r="A39" s="140"/>
      <c r="B39" s="12"/>
      <c r="C39" s="12"/>
      <c r="D39" s="141"/>
      <c r="E39" s="12"/>
      <c r="F39" s="12"/>
      <c r="G39" s="12"/>
      <c r="H39" s="12"/>
      <c r="I39" s="142"/>
      <c r="J39" s="12"/>
      <c r="K39" s="143"/>
      <c r="L39" s="12"/>
      <c r="M39" s="142"/>
      <c r="N39" s="12"/>
      <c r="O39" s="12"/>
      <c r="P39" s="11"/>
      <c r="Q39" s="11"/>
      <c r="R39" s="140"/>
      <c r="S39" s="140"/>
      <c r="T39" s="140"/>
      <c r="U39" s="140"/>
      <c r="V39" s="140"/>
      <c r="W39" s="140"/>
      <c r="X39" s="12"/>
    </row>
    <row r="42" ht="90.75" customHeight="1">
      <c r="X42" s="11"/>
    </row>
    <row r="43" ht="90.75" customHeight="1">
      <c r="X43" s="19"/>
    </row>
    <row r="45" spans="1:24" s="11" customFormat="1" ht="90.75" customHeight="1">
      <c r="A45" s="140"/>
      <c r="B45" s="12"/>
      <c r="C45" s="12"/>
      <c r="D45" s="141"/>
      <c r="E45" s="12"/>
      <c r="F45" s="12"/>
      <c r="G45" s="12"/>
      <c r="H45" s="12"/>
      <c r="I45" s="142"/>
      <c r="J45" s="12"/>
      <c r="K45" s="143"/>
      <c r="L45" s="12"/>
      <c r="M45" s="142"/>
      <c r="N45" s="12"/>
      <c r="O45" s="12"/>
      <c r="R45" s="140"/>
      <c r="S45" s="140"/>
      <c r="T45" s="140"/>
      <c r="U45" s="140"/>
      <c r="V45" s="140"/>
      <c r="W45" s="140"/>
      <c r="X45" s="12"/>
    </row>
    <row r="46" spans="1:24" s="11" customFormat="1" ht="90.75" customHeight="1">
      <c r="A46" s="140"/>
      <c r="B46" s="12"/>
      <c r="C46" s="12"/>
      <c r="D46" s="141"/>
      <c r="E46" s="12"/>
      <c r="F46" s="12"/>
      <c r="G46" s="12"/>
      <c r="H46" s="12"/>
      <c r="I46" s="142"/>
      <c r="J46" s="12"/>
      <c r="K46" s="143"/>
      <c r="L46" s="12"/>
      <c r="M46" s="142"/>
      <c r="N46" s="12"/>
      <c r="O46" s="12"/>
      <c r="R46" s="140"/>
      <c r="S46" s="140"/>
      <c r="T46" s="140"/>
      <c r="U46" s="140"/>
      <c r="V46" s="140"/>
      <c r="W46" s="140"/>
      <c r="X46" s="12"/>
    </row>
    <row r="48" ht="90.75" customHeight="1">
      <c r="X48" s="11"/>
    </row>
    <row r="49" spans="1:24" s="19" customFormat="1" ht="90.75" customHeight="1">
      <c r="A49" s="140"/>
      <c r="B49" s="12"/>
      <c r="C49" s="12"/>
      <c r="D49" s="141"/>
      <c r="E49" s="12"/>
      <c r="F49" s="12"/>
      <c r="G49" s="12"/>
      <c r="H49" s="12"/>
      <c r="I49" s="142"/>
      <c r="J49" s="12"/>
      <c r="K49" s="143"/>
      <c r="L49" s="12"/>
      <c r="M49" s="142"/>
      <c r="N49" s="12"/>
      <c r="O49" s="12"/>
      <c r="P49" s="11"/>
      <c r="Q49" s="11"/>
      <c r="R49" s="140"/>
      <c r="S49" s="140"/>
      <c r="T49" s="140"/>
      <c r="U49" s="140"/>
      <c r="V49" s="140"/>
      <c r="W49" s="140"/>
      <c r="X49" s="12"/>
    </row>
    <row r="50" spans="1:24" s="19" customFormat="1" ht="90.75" customHeight="1">
      <c r="A50" s="140"/>
      <c r="B50" s="12"/>
      <c r="C50" s="12"/>
      <c r="D50" s="141"/>
      <c r="E50" s="12"/>
      <c r="F50" s="12"/>
      <c r="G50" s="12"/>
      <c r="H50" s="12"/>
      <c r="I50" s="142"/>
      <c r="J50" s="12"/>
      <c r="K50" s="143"/>
      <c r="L50" s="12"/>
      <c r="M50" s="142"/>
      <c r="N50" s="12"/>
      <c r="O50" s="12"/>
      <c r="P50" s="11"/>
      <c r="Q50" s="11"/>
      <c r="R50" s="140"/>
      <c r="S50" s="140"/>
      <c r="T50" s="140"/>
      <c r="U50" s="140"/>
      <c r="V50" s="140"/>
      <c r="W50" s="140"/>
      <c r="X50" s="12"/>
    </row>
    <row r="51" ht="90.75" customHeight="1">
      <c r="X51" s="11"/>
    </row>
    <row r="55" ht="90.75" customHeight="1">
      <c r="X55" s="133"/>
    </row>
    <row r="61" spans="1:24" s="11" customFormat="1" ht="90.75" customHeight="1">
      <c r="A61" s="140"/>
      <c r="B61" s="12"/>
      <c r="C61" s="12"/>
      <c r="D61" s="141"/>
      <c r="E61" s="12"/>
      <c r="F61" s="12"/>
      <c r="G61" s="12"/>
      <c r="H61" s="12"/>
      <c r="I61" s="142"/>
      <c r="J61" s="12"/>
      <c r="K61" s="143"/>
      <c r="L61" s="12"/>
      <c r="M61" s="142"/>
      <c r="N61" s="12"/>
      <c r="O61" s="12"/>
      <c r="R61" s="140"/>
      <c r="S61" s="140"/>
      <c r="T61" s="140"/>
      <c r="U61" s="140"/>
      <c r="V61" s="140"/>
      <c r="W61" s="140"/>
      <c r="X61" s="12"/>
    </row>
    <row r="62" spans="1:23" s="11" customFormat="1" ht="90.75" customHeight="1">
      <c r="A62" s="140"/>
      <c r="B62" s="12"/>
      <c r="C62" s="12"/>
      <c r="D62" s="141"/>
      <c r="E62" s="12"/>
      <c r="F62" s="12"/>
      <c r="G62" s="12"/>
      <c r="H62" s="12"/>
      <c r="I62" s="142"/>
      <c r="J62" s="12"/>
      <c r="K62" s="143"/>
      <c r="L62" s="12"/>
      <c r="M62" s="142"/>
      <c r="N62" s="12"/>
      <c r="O62" s="12"/>
      <c r="R62" s="140"/>
      <c r="S62" s="140"/>
      <c r="T62" s="140"/>
      <c r="U62" s="140"/>
      <c r="V62" s="140"/>
      <c r="W62" s="140"/>
    </row>
    <row r="63" spans="1:23" s="11" customFormat="1" ht="90.75" customHeight="1">
      <c r="A63" s="140"/>
      <c r="B63" s="12"/>
      <c r="C63" s="12"/>
      <c r="D63" s="141"/>
      <c r="E63" s="12"/>
      <c r="F63" s="12"/>
      <c r="G63" s="12"/>
      <c r="H63" s="12"/>
      <c r="I63" s="142"/>
      <c r="J63" s="12"/>
      <c r="K63" s="143"/>
      <c r="L63" s="12"/>
      <c r="M63" s="142"/>
      <c r="N63" s="12"/>
      <c r="O63" s="12"/>
      <c r="R63" s="140"/>
      <c r="S63" s="140"/>
      <c r="T63" s="140"/>
      <c r="U63" s="140"/>
      <c r="V63" s="140"/>
      <c r="W63" s="140"/>
    </row>
    <row r="64" spans="1:24" s="11" customFormat="1" ht="90.75" customHeight="1">
      <c r="A64" s="140"/>
      <c r="B64" s="12"/>
      <c r="C64" s="12"/>
      <c r="D64" s="141"/>
      <c r="E64" s="12"/>
      <c r="F64" s="12"/>
      <c r="G64" s="12"/>
      <c r="H64" s="12"/>
      <c r="I64" s="142"/>
      <c r="J64" s="12"/>
      <c r="K64" s="143"/>
      <c r="L64" s="12"/>
      <c r="M64" s="142"/>
      <c r="N64" s="12"/>
      <c r="O64" s="12"/>
      <c r="R64" s="140"/>
      <c r="S64" s="140"/>
      <c r="T64" s="140"/>
      <c r="U64" s="140"/>
      <c r="V64" s="140"/>
      <c r="W64" s="140"/>
      <c r="X64" s="12"/>
    </row>
    <row r="65" spans="1:24" s="11" customFormat="1" ht="90.75" customHeight="1">
      <c r="A65" s="140"/>
      <c r="B65" s="12"/>
      <c r="C65" s="12"/>
      <c r="D65" s="141"/>
      <c r="E65" s="12"/>
      <c r="F65" s="12"/>
      <c r="G65" s="12"/>
      <c r="H65" s="12"/>
      <c r="I65" s="142"/>
      <c r="J65" s="12"/>
      <c r="K65" s="143"/>
      <c r="L65" s="12"/>
      <c r="M65" s="142"/>
      <c r="N65" s="12"/>
      <c r="O65" s="12"/>
      <c r="R65" s="140"/>
      <c r="S65" s="140"/>
      <c r="T65" s="140"/>
      <c r="U65" s="140"/>
      <c r="V65" s="140"/>
      <c r="W65" s="140"/>
      <c r="X65" s="12"/>
    </row>
    <row r="66" spans="1:24" s="11" customFormat="1" ht="90.75" customHeight="1">
      <c r="A66" s="140"/>
      <c r="B66" s="12"/>
      <c r="C66" s="12"/>
      <c r="D66" s="141"/>
      <c r="E66" s="12"/>
      <c r="F66" s="12"/>
      <c r="G66" s="12"/>
      <c r="H66" s="12"/>
      <c r="I66" s="142"/>
      <c r="J66" s="12"/>
      <c r="K66" s="143"/>
      <c r="L66" s="12"/>
      <c r="M66" s="142"/>
      <c r="N66" s="12"/>
      <c r="O66" s="12"/>
      <c r="R66" s="140"/>
      <c r="S66" s="140"/>
      <c r="T66" s="140"/>
      <c r="U66" s="140"/>
      <c r="V66" s="140"/>
      <c r="W66" s="140"/>
      <c r="X66" s="12"/>
    </row>
    <row r="67" spans="1:24" s="11" customFormat="1" ht="90.75" customHeight="1">
      <c r="A67" s="140"/>
      <c r="B67" s="12"/>
      <c r="C67" s="12"/>
      <c r="D67" s="141"/>
      <c r="E67" s="12"/>
      <c r="F67" s="12"/>
      <c r="G67" s="12"/>
      <c r="H67" s="12"/>
      <c r="I67" s="142"/>
      <c r="J67" s="12"/>
      <c r="K67" s="143"/>
      <c r="L67" s="12"/>
      <c r="M67" s="142"/>
      <c r="N67" s="12"/>
      <c r="O67" s="12"/>
      <c r="R67" s="140"/>
      <c r="S67" s="140"/>
      <c r="T67" s="140"/>
      <c r="U67" s="140"/>
      <c r="V67" s="140"/>
      <c r="W67" s="140"/>
      <c r="X67" s="12"/>
    </row>
    <row r="68" spans="1:23" s="11" customFormat="1" ht="90.75" customHeight="1">
      <c r="A68" s="140"/>
      <c r="B68" s="12"/>
      <c r="C68" s="12"/>
      <c r="D68" s="141"/>
      <c r="E68" s="12"/>
      <c r="F68" s="12"/>
      <c r="G68" s="12"/>
      <c r="H68" s="12"/>
      <c r="I68" s="142"/>
      <c r="J68" s="12"/>
      <c r="K68" s="143"/>
      <c r="L68" s="12"/>
      <c r="M68" s="142"/>
      <c r="N68" s="12"/>
      <c r="O68" s="12"/>
      <c r="R68" s="140"/>
      <c r="S68" s="140"/>
      <c r="T68" s="140"/>
      <c r="U68" s="140"/>
      <c r="V68" s="140"/>
      <c r="W68" s="140"/>
    </row>
    <row r="69" spans="1:23" s="11" customFormat="1" ht="90.75" customHeight="1">
      <c r="A69" s="140"/>
      <c r="B69" s="12"/>
      <c r="C69" s="12"/>
      <c r="D69" s="141"/>
      <c r="E69" s="12"/>
      <c r="F69" s="12"/>
      <c r="G69" s="12"/>
      <c r="H69" s="12"/>
      <c r="I69" s="142"/>
      <c r="J69" s="12"/>
      <c r="K69" s="143"/>
      <c r="L69" s="12"/>
      <c r="M69" s="142"/>
      <c r="N69" s="12"/>
      <c r="O69" s="12"/>
      <c r="R69" s="140"/>
      <c r="S69" s="140"/>
      <c r="T69" s="140"/>
      <c r="U69" s="140"/>
      <c r="V69" s="140"/>
      <c r="W69" s="140"/>
    </row>
    <row r="70" spans="1:24" s="11" customFormat="1" ht="90.75" customHeight="1">
      <c r="A70" s="140"/>
      <c r="B70" s="12"/>
      <c r="C70" s="12"/>
      <c r="D70" s="141"/>
      <c r="E70" s="12"/>
      <c r="F70" s="12"/>
      <c r="G70" s="12"/>
      <c r="H70" s="12"/>
      <c r="I70" s="142"/>
      <c r="J70" s="12"/>
      <c r="K70" s="143"/>
      <c r="L70" s="12"/>
      <c r="M70" s="142"/>
      <c r="N70" s="12"/>
      <c r="O70" s="12"/>
      <c r="R70" s="140"/>
      <c r="S70" s="140"/>
      <c r="T70" s="140"/>
      <c r="U70" s="140"/>
      <c r="V70" s="140"/>
      <c r="W70" s="140"/>
      <c r="X70" s="12"/>
    </row>
    <row r="71" spans="1:24" s="11" customFormat="1" ht="90.75" customHeight="1">
      <c r="A71" s="140"/>
      <c r="B71" s="12"/>
      <c r="C71" s="12"/>
      <c r="D71" s="141"/>
      <c r="E71" s="12"/>
      <c r="F71" s="12"/>
      <c r="G71" s="12"/>
      <c r="H71" s="12"/>
      <c r="I71" s="142"/>
      <c r="J71" s="12"/>
      <c r="K71" s="143"/>
      <c r="L71" s="12"/>
      <c r="M71" s="142"/>
      <c r="N71" s="12"/>
      <c r="O71" s="12"/>
      <c r="R71" s="140"/>
      <c r="S71" s="140"/>
      <c r="T71" s="140"/>
      <c r="U71" s="140"/>
      <c r="V71" s="140"/>
      <c r="W71" s="140"/>
      <c r="X71" s="12"/>
    </row>
    <row r="72" spans="1:24" s="11" customFormat="1" ht="90.75" customHeight="1">
      <c r="A72" s="140"/>
      <c r="B72" s="12"/>
      <c r="C72" s="12"/>
      <c r="D72" s="141"/>
      <c r="E72" s="12"/>
      <c r="F72" s="12"/>
      <c r="G72" s="12"/>
      <c r="H72" s="12"/>
      <c r="I72" s="142"/>
      <c r="J72" s="12"/>
      <c r="K72" s="143"/>
      <c r="L72" s="12"/>
      <c r="M72" s="142"/>
      <c r="N72" s="12"/>
      <c r="O72" s="12"/>
      <c r="R72" s="140"/>
      <c r="S72" s="140"/>
      <c r="T72" s="140"/>
      <c r="U72" s="140"/>
      <c r="V72" s="140"/>
      <c r="W72" s="140"/>
      <c r="X72" s="12"/>
    </row>
    <row r="73" spans="1:24" s="11" customFormat="1" ht="90.75" customHeight="1">
      <c r="A73" s="140"/>
      <c r="B73" s="12"/>
      <c r="C73" s="12"/>
      <c r="D73" s="141"/>
      <c r="E73" s="12"/>
      <c r="F73" s="12"/>
      <c r="G73" s="12"/>
      <c r="H73" s="12"/>
      <c r="I73" s="142"/>
      <c r="J73" s="12"/>
      <c r="K73" s="143"/>
      <c r="L73" s="12"/>
      <c r="M73" s="142"/>
      <c r="N73" s="12"/>
      <c r="O73" s="12"/>
      <c r="R73" s="140"/>
      <c r="S73" s="140"/>
      <c r="T73" s="140"/>
      <c r="U73" s="140"/>
      <c r="V73" s="140"/>
      <c r="W73" s="140"/>
      <c r="X73" s="19"/>
    </row>
    <row r="74" ht="90.75" customHeight="1">
      <c r="X74" s="19"/>
    </row>
    <row r="79" spans="1:24" s="11" customFormat="1" ht="90.75" customHeight="1">
      <c r="A79" s="140"/>
      <c r="B79" s="12"/>
      <c r="C79" s="12"/>
      <c r="D79" s="141"/>
      <c r="E79" s="12"/>
      <c r="F79" s="12"/>
      <c r="G79" s="12"/>
      <c r="H79" s="12"/>
      <c r="I79" s="142"/>
      <c r="J79" s="12"/>
      <c r="K79" s="143"/>
      <c r="L79" s="12"/>
      <c r="M79" s="142"/>
      <c r="N79" s="12"/>
      <c r="O79" s="12"/>
      <c r="R79" s="140"/>
      <c r="S79" s="140"/>
      <c r="T79" s="140"/>
      <c r="U79" s="140"/>
      <c r="V79" s="140"/>
      <c r="W79" s="140"/>
      <c r="X79" s="12"/>
    </row>
    <row r="80" spans="1:24" s="11" customFormat="1" ht="90.75" customHeight="1">
      <c r="A80" s="140"/>
      <c r="B80" s="12"/>
      <c r="C80" s="12"/>
      <c r="D80" s="141"/>
      <c r="E80" s="12"/>
      <c r="F80" s="12"/>
      <c r="G80" s="12"/>
      <c r="H80" s="12"/>
      <c r="I80" s="142"/>
      <c r="J80" s="12"/>
      <c r="K80" s="143"/>
      <c r="L80" s="12"/>
      <c r="M80" s="142"/>
      <c r="N80" s="12"/>
      <c r="O80" s="12"/>
      <c r="R80" s="140"/>
      <c r="S80" s="140"/>
      <c r="T80" s="140"/>
      <c r="U80" s="140"/>
      <c r="V80" s="140"/>
      <c r="W80" s="140"/>
      <c r="X80" s="12"/>
    </row>
    <row r="81" spans="1:24" s="11" customFormat="1" ht="90.75" customHeight="1">
      <c r="A81" s="140"/>
      <c r="B81" s="12"/>
      <c r="C81" s="12"/>
      <c r="D81" s="141"/>
      <c r="E81" s="12"/>
      <c r="F81" s="12"/>
      <c r="G81" s="12"/>
      <c r="H81" s="12"/>
      <c r="I81" s="142"/>
      <c r="J81" s="12"/>
      <c r="K81" s="143"/>
      <c r="L81" s="12"/>
      <c r="M81" s="142"/>
      <c r="N81" s="12"/>
      <c r="O81" s="12"/>
      <c r="R81" s="140"/>
      <c r="S81" s="140"/>
      <c r="T81" s="140"/>
      <c r="U81" s="140"/>
      <c r="V81" s="140"/>
      <c r="W81" s="140"/>
      <c r="X81" s="12"/>
    </row>
    <row r="82" spans="1:24" s="11" customFormat="1" ht="90.75" customHeight="1">
      <c r="A82" s="140"/>
      <c r="B82" s="12"/>
      <c r="C82" s="12"/>
      <c r="D82" s="141"/>
      <c r="E82" s="12"/>
      <c r="F82" s="12"/>
      <c r="G82" s="12"/>
      <c r="H82" s="12"/>
      <c r="I82" s="142"/>
      <c r="J82" s="12"/>
      <c r="K82" s="143"/>
      <c r="L82" s="12"/>
      <c r="M82" s="142"/>
      <c r="N82" s="12"/>
      <c r="O82" s="12"/>
      <c r="R82" s="140"/>
      <c r="S82" s="140"/>
      <c r="T82" s="140"/>
      <c r="U82" s="140"/>
      <c r="V82" s="140"/>
      <c r="W82" s="140"/>
      <c r="X82" s="12"/>
    </row>
    <row r="85" ht="90.75" customHeight="1">
      <c r="X85" s="11"/>
    </row>
    <row r="86" ht="90.75" customHeight="1">
      <c r="X86" s="11"/>
    </row>
    <row r="87" ht="90.75" customHeight="1">
      <c r="X87" s="11"/>
    </row>
    <row r="88" ht="90.75" customHeight="1">
      <c r="X88" s="11"/>
    </row>
    <row r="89" ht="90.75" customHeight="1">
      <c r="X89" s="11"/>
    </row>
    <row r="90" spans="1:23" s="11" customFormat="1" ht="90.75" customHeight="1">
      <c r="A90" s="140"/>
      <c r="B90" s="12"/>
      <c r="C90" s="12"/>
      <c r="D90" s="141"/>
      <c r="E90" s="12"/>
      <c r="F90" s="12"/>
      <c r="G90" s="12"/>
      <c r="H90" s="12"/>
      <c r="I90" s="142"/>
      <c r="J90" s="12"/>
      <c r="K90" s="143"/>
      <c r="L90" s="12"/>
      <c r="M90" s="142"/>
      <c r="N90" s="12"/>
      <c r="O90" s="12"/>
      <c r="R90" s="140"/>
      <c r="S90" s="140"/>
      <c r="T90" s="140"/>
      <c r="U90" s="140"/>
      <c r="V90" s="140"/>
      <c r="W90" s="140"/>
    </row>
    <row r="91" spans="1:23" s="11" customFormat="1" ht="90.75" customHeight="1">
      <c r="A91" s="140"/>
      <c r="B91" s="12"/>
      <c r="C91" s="12"/>
      <c r="D91" s="141"/>
      <c r="E91" s="12"/>
      <c r="F91" s="12"/>
      <c r="G91" s="12"/>
      <c r="H91" s="12"/>
      <c r="I91" s="142"/>
      <c r="J91" s="12"/>
      <c r="K91" s="143"/>
      <c r="L91" s="12"/>
      <c r="M91" s="142"/>
      <c r="N91" s="12"/>
      <c r="O91" s="12"/>
      <c r="R91" s="140"/>
      <c r="S91" s="140"/>
      <c r="T91" s="140"/>
      <c r="U91" s="140"/>
      <c r="V91" s="140"/>
      <c r="W91" s="140"/>
    </row>
    <row r="92" spans="1:23" s="11" customFormat="1" ht="90.75" customHeight="1">
      <c r="A92" s="140"/>
      <c r="B92" s="12"/>
      <c r="C92" s="12"/>
      <c r="D92" s="141"/>
      <c r="E92" s="12"/>
      <c r="F92" s="12"/>
      <c r="G92" s="12"/>
      <c r="H92" s="12"/>
      <c r="I92" s="142"/>
      <c r="J92" s="12"/>
      <c r="K92" s="143"/>
      <c r="L92" s="12"/>
      <c r="M92" s="142"/>
      <c r="N92" s="12"/>
      <c r="O92" s="12"/>
      <c r="R92" s="140"/>
      <c r="S92" s="140"/>
      <c r="T92" s="140"/>
      <c r="U92" s="140"/>
      <c r="V92" s="140"/>
      <c r="W92" s="140"/>
    </row>
    <row r="93" spans="1:23" s="11" customFormat="1" ht="90.75" customHeight="1">
      <c r="A93" s="140"/>
      <c r="B93" s="12"/>
      <c r="C93" s="12"/>
      <c r="D93" s="141"/>
      <c r="E93" s="12"/>
      <c r="F93" s="12"/>
      <c r="G93" s="12"/>
      <c r="H93" s="12"/>
      <c r="I93" s="142"/>
      <c r="J93" s="12"/>
      <c r="K93" s="143"/>
      <c r="L93" s="12"/>
      <c r="M93" s="142"/>
      <c r="N93" s="12"/>
      <c r="O93" s="12"/>
      <c r="R93" s="140"/>
      <c r="S93" s="140"/>
      <c r="T93" s="140"/>
      <c r="U93" s="140"/>
      <c r="V93" s="140"/>
      <c r="W93" s="140"/>
    </row>
    <row r="94" spans="1:23" s="11" customFormat="1" ht="90.75" customHeight="1">
      <c r="A94" s="140"/>
      <c r="B94" s="12"/>
      <c r="C94" s="12"/>
      <c r="D94" s="141"/>
      <c r="E94" s="12"/>
      <c r="F94" s="12"/>
      <c r="G94" s="12"/>
      <c r="H94" s="12"/>
      <c r="I94" s="142"/>
      <c r="J94" s="12"/>
      <c r="K94" s="143"/>
      <c r="L94" s="12"/>
      <c r="M94" s="142"/>
      <c r="N94" s="12"/>
      <c r="O94" s="12"/>
      <c r="R94" s="140"/>
      <c r="S94" s="140"/>
      <c r="T94" s="140"/>
      <c r="U94" s="140"/>
      <c r="V94" s="140"/>
      <c r="W94" s="140"/>
    </row>
    <row r="95" spans="1:23" s="11" customFormat="1" ht="90.75" customHeight="1">
      <c r="A95" s="140"/>
      <c r="B95" s="12"/>
      <c r="C95" s="12"/>
      <c r="D95" s="141"/>
      <c r="E95" s="12"/>
      <c r="F95" s="12"/>
      <c r="G95" s="12"/>
      <c r="H95" s="12"/>
      <c r="I95" s="142"/>
      <c r="J95" s="12"/>
      <c r="K95" s="143"/>
      <c r="L95" s="12"/>
      <c r="M95" s="142"/>
      <c r="N95" s="12"/>
      <c r="O95" s="12"/>
      <c r="R95" s="140"/>
      <c r="S95" s="140"/>
      <c r="T95" s="140"/>
      <c r="U95" s="140"/>
      <c r="V95" s="140"/>
      <c r="W95" s="140"/>
    </row>
    <row r="96" spans="1:23" s="11" customFormat="1" ht="90.75" customHeight="1">
      <c r="A96" s="140"/>
      <c r="B96" s="12"/>
      <c r="C96" s="12"/>
      <c r="D96" s="141"/>
      <c r="E96" s="12"/>
      <c r="F96" s="12"/>
      <c r="G96" s="12"/>
      <c r="H96" s="12"/>
      <c r="I96" s="142"/>
      <c r="J96" s="12"/>
      <c r="K96" s="143"/>
      <c r="L96" s="12"/>
      <c r="M96" s="142"/>
      <c r="N96" s="12"/>
      <c r="O96" s="12"/>
      <c r="R96" s="140"/>
      <c r="S96" s="140"/>
      <c r="T96" s="140"/>
      <c r="U96" s="140"/>
      <c r="V96" s="140"/>
      <c r="W96" s="140"/>
    </row>
    <row r="97" spans="1:23" s="11" customFormat="1" ht="90.75" customHeight="1">
      <c r="A97" s="140"/>
      <c r="B97" s="12"/>
      <c r="C97" s="12"/>
      <c r="D97" s="141"/>
      <c r="E97" s="12"/>
      <c r="F97" s="12"/>
      <c r="G97" s="12"/>
      <c r="H97" s="12"/>
      <c r="I97" s="142"/>
      <c r="J97" s="12"/>
      <c r="K97" s="143"/>
      <c r="L97" s="12"/>
      <c r="M97" s="142"/>
      <c r="N97" s="12"/>
      <c r="O97" s="12"/>
      <c r="R97" s="140"/>
      <c r="S97" s="140"/>
      <c r="T97" s="140"/>
      <c r="U97" s="140"/>
      <c r="V97" s="140"/>
      <c r="W97" s="140"/>
    </row>
    <row r="98" spans="1:24" s="11" customFormat="1" ht="90.75" customHeight="1">
      <c r="A98" s="140"/>
      <c r="B98" s="12"/>
      <c r="C98" s="12"/>
      <c r="D98" s="141"/>
      <c r="E98" s="12"/>
      <c r="F98" s="12"/>
      <c r="G98" s="12"/>
      <c r="H98" s="12"/>
      <c r="I98" s="142"/>
      <c r="J98" s="12"/>
      <c r="K98" s="143"/>
      <c r="L98" s="12"/>
      <c r="M98" s="142"/>
      <c r="N98" s="12"/>
      <c r="O98" s="12"/>
      <c r="R98" s="140"/>
      <c r="S98" s="140"/>
      <c r="T98" s="140"/>
      <c r="U98" s="140"/>
      <c r="V98" s="140"/>
      <c r="W98" s="140"/>
      <c r="X98" s="12"/>
    </row>
    <row r="103" ht="90.75" customHeight="1">
      <c r="X103" s="11"/>
    </row>
    <row r="104" ht="90.75" customHeight="1">
      <c r="X104" s="11"/>
    </row>
    <row r="105" ht="90.75" customHeight="1">
      <c r="X105" s="11"/>
    </row>
    <row r="106" ht="90.75" customHeight="1">
      <c r="X106" s="11"/>
    </row>
    <row r="111" spans="1:24" s="19" customFormat="1" ht="90.75" customHeight="1">
      <c r="A111" s="140"/>
      <c r="B111" s="12"/>
      <c r="C111" s="12"/>
      <c r="D111" s="141"/>
      <c r="E111" s="12"/>
      <c r="F111" s="12"/>
      <c r="G111" s="12"/>
      <c r="H111" s="12"/>
      <c r="I111" s="142"/>
      <c r="J111" s="12"/>
      <c r="K111" s="143"/>
      <c r="L111" s="12"/>
      <c r="M111" s="142"/>
      <c r="N111" s="12"/>
      <c r="O111" s="12"/>
      <c r="P111" s="11"/>
      <c r="Q111" s="11"/>
      <c r="R111" s="140"/>
      <c r="S111" s="140"/>
      <c r="T111" s="140"/>
      <c r="U111" s="140"/>
      <c r="V111" s="140"/>
      <c r="W111" s="140"/>
      <c r="X111" s="12"/>
    </row>
    <row r="112" spans="1:24" s="11" customFormat="1" ht="90.75" customHeight="1">
      <c r="A112" s="140"/>
      <c r="B112" s="12"/>
      <c r="C112" s="12"/>
      <c r="D112" s="141"/>
      <c r="E112" s="12"/>
      <c r="F112" s="12"/>
      <c r="G112" s="12"/>
      <c r="H112" s="12"/>
      <c r="I112" s="142"/>
      <c r="J112" s="12"/>
      <c r="K112" s="143"/>
      <c r="L112" s="12"/>
      <c r="M112" s="142"/>
      <c r="N112" s="12"/>
      <c r="O112" s="12"/>
      <c r="R112" s="140"/>
      <c r="S112" s="140"/>
      <c r="T112" s="140"/>
      <c r="U112" s="140"/>
      <c r="V112" s="140"/>
      <c r="W112" s="140"/>
      <c r="X112" s="12"/>
    </row>
    <row r="113" spans="1:24" s="133" customFormat="1" ht="90.75" customHeight="1">
      <c r="A113" s="140"/>
      <c r="B113" s="12"/>
      <c r="C113" s="12"/>
      <c r="D113" s="141"/>
      <c r="E113" s="12"/>
      <c r="F113" s="12"/>
      <c r="G113" s="12"/>
      <c r="H113" s="12"/>
      <c r="I113" s="142"/>
      <c r="J113" s="12"/>
      <c r="K113" s="143"/>
      <c r="L113" s="12"/>
      <c r="M113" s="142"/>
      <c r="N113" s="12"/>
      <c r="O113" s="12"/>
      <c r="P113" s="11"/>
      <c r="Q113" s="11"/>
      <c r="R113" s="140"/>
      <c r="S113" s="140"/>
      <c r="T113" s="140"/>
      <c r="U113" s="140"/>
      <c r="V113" s="140"/>
      <c r="W113" s="140"/>
      <c r="X113" s="12"/>
    </row>
    <row r="114" spans="1:24" s="19" customFormat="1" ht="90.75" customHeight="1">
      <c r="A114" s="140"/>
      <c r="B114" s="12"/>
      <c r="C114" s="12"/>
      <c r="D114" s="141"/>
      <c r="E114" s="12"/>
      <c r="F114" s="12"/>
      <c r="G114" s="12"/>
      <c r="H114" s="12"/>
      <c r="I114" s="142"/>
      <c r="J114" s="12"/>
      <c r="K114" s="143"/>
      <c r="L114" s="12"/>
      <c r="M114" s="142"/>
      <c r="N114" s="12"/>
      <c r="O114" s="12"/>
      <c r="P114" s="11"/>
      <c r="Q114" s="11"/>
      <c r="R114" s="140"/>
      <c r="S114" s="140"/>
      <c r="T114" s="140"/>
      <c r="U114" s="140"/>
      <c r="V114" s="140"/>
      <c r="W114" s="140"/>
      <c r="X114" s="11"/>
    </row>
    <row r="115" ht="90.75" customHeight="1">
      <c r="X115" s="11"/>
    </row>
    <row r="116" ht="90.75" customHeight="1">
      <c r="X116" s="11"/>
    </row>
    <row r="117" ht="90.75" customHeight="1">
      <c r="X117" s="11"/>
    </row>
    <row r="118" ht="90.75" customHeight="1">
      <c r="X118" s="11"/>
    </row>
    <row r="119" spans="1:23" s="11" customFormat="1" ht="90.75" customHeight="1">
      <c r="A119" s="140"/>
      <c r="B119" s="12"/>
      <c r="C119" s="12"/>
      <c r="D119" s="141"/>
      <c r="E119" s="12"/>
      <c r="F119" s="12"/>
      <c r="G119" s="12"/>
      <c r="H119" s="12"/>
      <c r="I119" s="142"/>
      <c r="J119" s="12"/>
      <c r="K119" s="143"/>
      <c r="L119" s="12"/>
      <c r="M119" s="142"/>
      <c r="N119" s="12"/>
      <c r="O119" s="12"/>
      <c r="R119" s="140"/>
      <c r="S119" s="140"/>
      <c r="T119" s="140"/>
      <c r="U119" s="140"/>
      <c r="V119" s="140"/>
      <c r="W119" s="140"/>
    </row>
    <row r="120" ht="90.75" customHeight="1">
      <c r="X120" s="11"/>
    </row>
    <row r="121" ht="90.75" customHeight="1">
      <c r="X121" s="11"/>
    </row>
    <row r="122" ht="90.75" customHeight="1">
      <c r="X122" s="11"/>
    </row>
    <row r="129" spans="1:24" s="11" customFormat="1" ht="90.75" customHeight="1">
      <c r="A129" s="140"/>
      <c r="B129" s="12"/>
      <c r="C129" s="12"/>
      <c r="D129" s="141"/>
      <c r="E129" s="12"/>
      <c r="F129" s="12"/>
      <c r="G129" s="12"/>
      <c r="H129" s="12"/>
      <c r="I129" s="142"/>
      <c r="J129" s="12"/>
      <c r="K129" s="143"/>
      <c r="L129" s="12"/>
      <c r="M129" s="142"/>
      <c r="N129" s="12"/>
      <c r="O129" s="12"/>
      <c r="R129" s="140"/>
      <c r="S129" s="140"/>
      <c r="T129" s="140"/>
      <c r="U129" s="140"/>
      <c r="V129" s="140"/>
      <c r="W129" s="140"/>
      <c r="X129" s="12"/>
    </row>
    <row r="134" spans="1:24" s="133" customFormat="1" ht="90.75" customHeight="1">
      <c r="A134" s="140"/>
      <c r="B134" s="12"/>
      <c r="C134" s="12"/>
      <c r="D134" s="141"/>
      <c r="E134" s="12"/>
      <c r="F134" s="12"/>
      <c r="G134" s="12"/>
      <c r="H134" s="12"/>
      <c r="I134" s="142"/>
      <c r="J134" s="12"/>
      <c r="K134" s="143"/>
      <c r="L134" s="12"/>
      <c r="M134" s="142"/>
      <c r="N134" s="12"/>
      <c r="O134" s="12"/>
      <c r="P134" s="11"/>
      <c r="Q134" s="11"/>
      <c r="R134" s="140"/>
      <c r="S134" s="140"/>
      <c r="T134" s="140"/>
      <c r="U134" s="140"/>
      <c r="V134" s="140"/>
      <c r="W134" s="140"/>
      <c r="X134" s="12"/>
    </row>
    <row r="135" ht="90.75" customHeight="1">
      <c r="X135" s="19"/>
    </row>
    <row r="136" ht="90.75" customHeight="1">
      <c r="X136" s="11"/>
    </row>
    <row r="137" spans="1:24" s="127" customFormat="1" ht="90.75" customHeight="1">
      <c r="A137" s="140"/>
      <c r="B137" s="12"/>
      <c r="C137" s="12"/>
      <c r="D137" s="141"/>
      <c r="E137" s="12"/>
      <c r="F137" s="12"/>
      <c r="G137" s="12"/>
      <c r="H137" s="12"/>
      <c r="I137" s="142"/>
      <c r="J137" s="12"/>
      <c r="K137" s="143"/>
      <c r="L137" s="12"/>
      <c r="M137" s="142"/>
      <c r="N137" s="12"/>
      <c r="O137" s="12"/>
      <c r="P137" s="11"/>
      <c r="Q137" s="11"/>
      <c r="R137" s="140"/>
      <c r="S137" s="140"/>
      <c r="T137" s="140"/>
      <c r="U137" s="140"/>
      <c r="V137" s="140"/>
      <c r="W137" s="140"/>
      <c r="X137" s="133"/>
    </row>
    <row r="138" ht="90.75" customHeight="1">
      <c r="X138" s="11"/>
    </row>
    <row r="139" ht="90.75" customHeight="1">
      <c r="X139" s="11"/>
    </row>
    <row r="140" ht="90.75" customHeight="1">
      <c r="X140" s="11"/>
    </row>
    <row r="141" spans="1:24" s="132" customFormat="1" ht="90.75" customHeight="1">
      <c r="A141" s="140"/>
      <c r="B141" s="12"/>
      <c r="C141" s="12"/>
      <c r="D141" s="141"/>
      <c r="E141" s="12"/>
      <c r="F141" s="12"/>
      <c r="G141" s="12"/>
      <c r="H141" s="12"/>
      <c r="I141" s="142"/>
      <c r="J141" s="12"/>
      <c r="K141" s="143"/>
      <c r="L141" s="12"/>
      <c r="M141" s="142"/>
      <c r="N141" s="12"/>
      <c r="O141" s="12"/>
      <c r="P141" s="11"/>
      <c r="Q141" s="11"/>
      <c r="R141" s="140"/>
      <c r="S141" s="140"/>
      <c r="T141" s="140"/>
      <c r="U141" s="140"/>
      <c r="V141" s="140"/>
      <c r="W141" s="140"/>
      <c r="X141" s="11"/>
    </row>
    <row r="142" spans="1:24" s="127" customFormat="1" ht="90.75" customHeight="1">
      <c r="A142" s="140"/>
      <c r="B142" s="12"/>
      <c r="C142" s="12"/>
      <c r="D142" s="141"/>
      <c r="E142" s="12"/>
      <c r="F142" s="12"/>
      <c r="G142" s="12"/>
      <c r="H142" s="12"/>
      <c r="I142" s="142"/>
      <c r="J142" s="12"/>
      <c r="K142" s="143"/>
      <c r="L142" s="12"/>
      <c r="M142" s="142"/>
      <c r="N142" s="12"/>
      <c r="O142" s="12"/>
      <c r="P142" s="11"/>
      <c r="Q142" s="11"/>
      <c r="R142" s="140"/>
      <c r="S142" s="140"/>
      <c r="T142" s="140"/>
      <c r="U142" s="140"/>
      <c r="V142" s="140"/>
      <c r="W142" s="140"/>
      <c r="X142" s="11"/>
    </row>
    <row r="143" spans="1:24" s="19" customFormat="1" ht="90.75" customHeight="1">
      <c r="A143" s="140"/>
      <c r="B143" s="12"/>
      <c r="C143" s="12"/>
      <c r="D143" s="141"/>
      <c r="E143" s="12"/>
      <c r="F143" s="12"/>
      <c r="G143" s="12"/>
      <c r="H143" s="12"/>
      <c r="I143" s="142"/>
      <c r="J143" s="12"/>
      <c r="K143" s="143"/>
      <c r="L143" s="12"/>
      <c r="M143" s="142"/>
      <c r="N143" s="12"/>
      <c r="O143" s="12"/>
      <c r="P143" s="11"/>
      <c r="Q143" s="11"/>
      <c r="R143" s="140"/>
      <c r="S143" s="140"/>
      <c r="T143" s="140"/>
      <c r="U143" s="140"/>
      <c r="V143" s="140"/>
      <c r="W143" s="140"/>
      <c r="X143" s="11"/>
    </row>
    <row r="144" spans="1:24" s="127" customFormat="1" ht="90.75" customHeight="1">
      <c r="A144" s="140"/>
      <c r="B144" s="12"/>
      <c r="C144" s="12"/>
      <c r="D144" s="141"/>
      <c r="E144" s="12"/>
      <c r="F144" s="12"/>
      <c r="G144" s="12"/>
      <c r="H144" s="12"/>
      <c r="I144" s="142"/>
      <c r="J144" s="12"/>
      <c r="K144" s="143"/>
      <c r="L144" s="12"/>
      <c r="M144" s="142"/>
      <c r="N144" s="12"/>
      <c r="O144" s="12"/>
      <c r="P144" s="11"/>
      <c r="Q144" s="11"/>
      <c r="R144" s="140"/>
      <c r="S144" s="140"/>
      <c r="T144" s="140"/>
      <c r="U144" s="140"/>
      <c r="V144" s="140"/>
      <c r="W144" s="140"/>
      <c r="X144" s="11"/>
    </row>
    <row r="145" ht="90.75" customHeight="1">
      <c r="X145" s="11"/>
    </row>
    <row r="146" spans="1:24" s="11" customFormat="1" ht="90.75" customHeight="1">
      <c r="A146" s="140"/>
      <c r="B146" s="12"/>
      <c r="C146" s="12"/>
      <c r="D146" s="141"/>
      <c r="E146" s="12"/>
      <c r="F146" s="12"/>
      <c r="G146" s="12"/>
      <c r="H146" s="12"/>
      <c r="I146" s="142"/>
      <c r="J146" s="12"/>
      <c r="K146" s="143"/>
      <c r="L146" s="12"/>
      <c r="M146" s="142"/>
      <c r="N146" s="12"/>
      <c r="O146" s="12"/>
      <c r="R146" s="140"/>
      <c r="S146" s="140"/>
      <c r="T146" s="140"/>
      <c r="U146" s="140"/>
      <c r="V146" s="140"/>
      <c r="W146" s="140"/>
      <c r="X146" s="12"/>
    </row>
    <row r="147" ht="90.75" customHeight="1">
      <c r="X147" s="19"/>
    </row>
    <row r="148" spans="1:24" s="11" customFormat="1" ht="90.75" customHeight="1">
      <c r="A148" s="140"/>
      <c r="B148" s="12"/>
      <c r="C148" s="12"/>
      <c r="D148" s="141"/>
      <c r="E148" s="12"/>
      <c r="F148" s="12"/>
      <c r="G148" s="12"/>
      <c r="H148" s="12"/>
      <c r="I148" s="142"/>
      <c r="J148" s="12"/>
      <c r="K148" s="143"/>
      <c r="L148" s="12"/>
      <c r="M148" s="142"/>
      <c r="N148" s="12"/>
      <c r="O148" s="12"/>
      <c r="R148" s="140"/>
      <c r="S148" s="140"/>
      <c r="T148" s="140"/>
      <c r="U148" s="140"/>
      <c r="V148" s="140"/>
      <c r="W148" s="140"/>
      <c r="X148" s="12"/>
    </row>
    <row r="152" ht="90.75" customHeight="1">
      <c r="X152" s="11"/>
    </row>
    <row r="155" spans="1:24" s="19" customFormat="1" ht="90.75" customHeight="1">
      <c r="A155" s="140"/>
      <c r="B155" s="12"/>
      <c r="C155" s="12"/>
      <c r="D155" s="141"/>
      <c r="E155" s="12"/>
      <c r="F155" s="12"/>
      <c r="G155" s="12"/>
      <c r="H155" s="12"/>
      <c r="I155" s="142"/>
      <c r="J155" s="12"/>
      <c r="K155" s="143"/>
      <c r="L155" s="12"/>
      <c r="M155" s="142"/>
      <c r="N155" s="12"/>
      <c r="O155" s="12"/>
      <c r="P155" s="11"/>
      <c r="Q155" s="11"/>
      <c r="R155" s="140"/>
      <c r="S155" s="140"/>
      <c r="T155" s="140"/>
      <c r="U155" s="140"/>
      <c r="V155" s="140"/>
      <c r="W155" s="140"/>
      <c r="X155" s="12"/>
    </row>
    <row r="157" spans="1:24" s="11" customFormat="1" ht="90.75" customHeight="1">
      <c r="A157" s="140"/>
      <c r="B157" s="12"/>
      <c r="C157" s="12"/>
      <c r="D157" s="141"/>
      <c r="E157" s="12"/>
      <c r="F157" s="12"/>
      <c r="G157" s="12"/>
      <c r="H157" s="12"/>
      <c r="I157" s="142"/>
      <c r="J157" s="12"/>
      <c r="K157" s="143"/>
      <c r="L157" s="12"/>
      <c r="M157" s="142"/>
      <c r="N157" s="12"/>
      <c r="O157" s="12"/>
      <c r="R157" s="140"/>
      <c r="S157" s="140"/>
      <c r="T157" s="140"/>
      <c r="U157" s="140"/>
      <c r="V157" s="140"/>
      <c r="W157" s="140"/>
      <c r="X157" s="12"/>
    </row>
    <row r="161" ht="90.75" customHeight="1">
      <c r="X161" s="11"/>
    </row>
    <row r="162" ht="90.75" customHeight="1">
      <c r="X162" s="11"/>
    </row>
    <row r="164" spans="1:24" s="19" customFormat="1" ht="90.75" customHeight="1">
      <c r="A164" s="140"/>
      <c r="B164" s="12"/>
      <c r="C164" s="12"/>
      <c r="D164" s="141"/>
      <c r="E164" s="12"/>
      <c r="F164" s="12"/>
      <c r="G164" s="12"/>
      <c r="H164" s="12"/>
      <c r="I164" s="142"/>
      <c r="J164" s="12"/>
      <c r="K164" s="143"/>
      <c r="L164" s="12"/>
      <c r="M164" s="142"/>
      <c r="N164" s="12"/>
      <c r="O164" s="12"/>
      <c r="P164" s="11"/>
      <c r="Q164" s="11"/>
      <c r="R164" s="140"/>
      <c r="S164" s="140"/>
      <c r="T164" s="140"/>
      <c r="U164" s="140"/>
      <c r="V164" s="140"/>
      <c r="W164" s="140"/>
      <c r="X164" s="12"/>
    </row>
    <row r="165" spans="1:23" s="11" customFormat="1" ht="90.75" customHeight="1">
      <c r="A165" s="140"/>
      <c r="B165" s="12"/>
      <c r="C165" s="12"/>
      <c r="D165" s="141"/>
      <c r="E165" s="12"/>
      <c r="F165" s="12"/>
      <c r="G165" s="12"/>
      <c r="H165" s="12"/>
      <c r="I165" s="142"/>
      <c r="J165" s="12"/>
      <c r="K165" s="143"/>
      <c r="L165" s="12"/>
      <c r="M165" s="142"/>
      <c r="N165" s="12"/>
      <c r="O165" s="12"/>
      <c r="R165" s="140"/>
      <c r="S165" s="140"/>
      <c r="T165" s="140"/>
      <c r="U165" s="140"/>
      <c r="V165" s="140"/>
      <c r="W165" s="140"/>
    </row>
    <row r="167" spans="1:24" s="11" customFormat="1" ht="90.75" customHeight="1">
      <c r="A167" s="140"/>
      <c r="B167" s="12"/>
      <c r="C167" s="12"/>
      <c r="D167" s="141"/>
      <c r="E167" s="12"/>
      <c r="F167" s="12"/>
      <c r="G167" s="12"/>
      <c r="H167" s="12"/>
      <c r="I167" s="142"/>
      <c r="J167" s="12"/>
      <c r="K167" s="143"/>
      <c r="L167" s="12"/>
      <c r="M167" s="142"/>
      <c r="N167" s="12"/>
      <c r="O167" s="12"/>
      <c r="R167" s="140"/>
      <c r="S167" s="140"/>
      <c r="T167" s="140"/>
      <c r="U167" s="140"/>
      <c r="V167" s="140"/>
      <c r="W167" s="140"/>
      <c r="X167" s="12"/>
    </row>
    <row r="168" spans="1:24" s="11" customFormat="1" ht="90.75" customHeight="1">
      <c r="A168" s="140"/>
      <c r="B168" s="12"/>
      <c r="C168" s="12"/>
      <c r="D168" s="141"/>
      <c r="E168" s="12"/>
      <c r="F168" s="12"/>
      <c r="G168" s="12"/>
      <c r="H168" s="12"/>
      <c r="I168" s="142"/>
      <c r="J168" s="12"/>
      <c r="K168" s="143"/>
      <c r="L168" s="12"/>
      <c r="M168" s="142"/>
      <c r="N168" s="12"/>
      <c r="O168" s="12"/>
      <c r="R168" s="140"/>
      <c r="S168" s="140"/>
      <c r="T168" s="140"/>
      <c r="U168" s="140"/>
      <c r="V168" s="140"/>
      <c r="W168" s="140"/>
      <c r="X168" s="12"/>
    </row>
    <row r="170" ht="90.75" customHeight="1">
      <c r="X170" s="133"/>
    </row>
    <row r="171" ht="90.75" customHeight="1">
      <c r="X171" s="11"/>
    </row>
    <row r="173" spans="1:24" s="132" customFormat="1" ht="90.75" customHeight="1">
      <c r="A173" s="140"/>
      <c r="B173" s="12"/>
      <c r="C173" s="12"/>
      <c r="D173" s="141"/>
      <c r="E173" s="12"/>
      <c r="F173" s="12"/>
      <c r="G173" s="12"/>
      <c r="H173" s="12"/>
      <c r="I173" s="142"/>
      <c r="J173" s="12"/>
      <c r="K173" s="143"/>
      <c r="L173" s="12"/>
      <c r="M173" s="142"/>
      <c r="N173" s="12"/>
      <c r="O173" s="12"/>
      <c r="P173" s="11"/>
      <c r="Q173" s="11"/>
      <c r="R173" s="140"/>
      <c r="S173" s="140"/>
      <c r="T173" s="140"/>
      <c r="U173" s="140"/>
      <c r="V173" s="140"/>
      <c r="W173" s="140"/>
      <c r="X173" s="12"/>
    </row>
    <row r="174" ht="90.75" customHeight="1">
      <c r="X174" s="127"/>
    </row>
    <row r="177" ht="90.75" customHeight="1">
      <c r="X177" s="11"/>
    </row>
    <row r="179" ht="90.75" customHeight="1">
      <c r="X179" s="11"/>
    </row>
    <row r="180" ht="90.75" customHeight="1">
      <c r="X180" s="127"/>
    </row>
    <row r="181" ht="90.75" customHeight="1">
      <c r="X181" s="19"/>
    </row>
    <row r="183" ht="90.75" customHeight="1">
      <c r="X183" s="127"/>
    </row>
    <row r="184" spans="1:24" s="11" customFormat="1" ht="90.75" customHeight="1">
      <c r="A184" s="140"/>
      <c r="B184" s="12"/>
      <c r="C184" s="12"/>
      <c r="D184" s="141"/>
      <c r="E184" s="12"/>
      <c r="F184" s="12"/>
      <c r="G184" s="12"/>
      <c r="H184" s="12"/>
      <c r="I184" s="142"/>
      <c r="J184" s="12"/>
      <c r="K184" s="143"/>
      <c r="L184" s="12"/>
      <c r="M184" s="142"/>
      <c r="N184" s="12"/>
      <c r="O184" s="12"/>
      <c r="R184" s="140"/>
      <c r="S184" s="140"/>
      <c r="T184" s="140"/>
      <c r="U184" s="140"/>
      <c r="V184" s="140"/>
      <c r="W184" s="140"/>
      <c r="X184" s="12"/>
    </row>
    <row r="185" spans="1:24" s="133" customFormat="1" ht="90.75" customHeight="1">
      <c r="A185" s="140"/>
      <c r="B185" s="12"/>
      <c r="C185" s="12"/>
      <c r="D185" s="141"/>
      <c r="E185" s="12"/>
      <c r="F185" s="12"/>
      <c r="G185" s="12"/>
      <c r="H185" s="12"/>
      <c r="I185" s="142"/>
      <c r="J185" s="12"/>
      <c r="K185" s="143"/>
      <c r="L185" s="12"/>
      <c r="M185" s="142"/>
      <c r="N185" s="12"/>
      <c r="O185" s="12"/>
      <c r="P185" s="11"/>
      <c r="Q185" s="11"/>
      <c r="R185" s="140"/>
      <c r="S185" s="140"/>
      <c r="T185" s="140"/>
      <c r="U185" s="140"/>
      <c r="V185" s="140"/>
      <c r="W185" s="140"/>
      <c r="X185" s="12"/>
    </row>
    <row r="186" spans="1:24" s="11" customFormat="1" ht="90.75" customHeight="1">
      <c r="A186" s="140"/>
      <c r="B186" s="12"/>
      <c r="C186" s="12"/>
      <c r="D186" s="141"/>
      <c r="E186" s="12"/>
      <c r="F186" s="12"/>
      <c r="G186" s="12"/>
      <c r="H186" s="12"/>
      <c r="I186" s="142"/>
      <c r="J186" s="12"/>
      <c r="K186" s="143"/>
      <c r="L186" s="12"/>
      <c r="M186" s="142"/>
      <c r="N186" s="12"/>
      <c r="O186" s="12"/>
      <c r="R186" s="140"/>
      <c r="S186" s="140"/>
      <c r="T186" s="140"/>
      <c r="U186" s="140"/>
      <c r="V186" s="140"/>
      <c r="W186" s="140"/>
      <c r="X186" s="12"/>
    </row>
    <row r="188" ht="90.75" customHeight="1">
      <c r="X188" s="11"/>
    </row>
    <row r="189" spans="1:24" s="19" customFormat="1" ht="90.75" customHeight="1">
      <c r="A189" s="140"/>
      <c r="B189" s="12"/>
      <c r="C189" s="12"/>
      <c r="D189" s="141"/>
      <c r="E189" s="12"/>
      <c r="F189" s="12"/>
      <c r="G189" s="12"/>
      <c r="H189" s="12"/>
      <c r="I189" s="142"/>
      <c r="J189" s="12"/>
      <c r="K189" s="143"/>
      <c r="L189" s="12"/>
      <c r="M189" s="142"/>
      <c r="N189" s="12"/>
      <c r="O189" s="12"/>
      <c r="P189" s="11"/>
      <c r="Q189" s="11"/>
      <c r="R189" s="140"/>
      <c r="S189" s="140"/>
      <c r="T189" s="140"/>
      <c r="U189" s="140"/>
      <c r="V189" s="140"/>
      <c r="W189" s="140"/>
      <c r="X189" s="11"/>
    </row>
    <row r="190" spans="1:23" s="11" customFormat="1" ht="90.75" customHeight="1">
      <c r="A190" s="140"/>
      <c r="B190" s="12"/>
      <c r="C190" s="12"/>
      <c r="D190" s="141"/>
      <c r="E190" s="12"/>
      <c r="F190" s="12"/>
      <c r="G190" s="12"/>
      <c r="H190" s="12"/>
      <c r="I190" s="142"/>
      <c r="J190" s="12"/>
      <c r="K190" s="143"/>
      <c r="L190" s="12"/>
      <c r="M190" s="142"/>
      <c r="N190" s="12"/>
      <c r="O190" s="12"/>
      <c r="R190" s="140"/>
      <c r="S190" s="140"/>
      <c r="T190" s="140"/>
      <c r="U190" s="140"/>
      <c r="V190" s="140"/>
      <c r="W190" s="140"/>
    </row>
    <row r="192" ht="90.75" customHeight="1">
      <c r="X192" s="11"/>
    </row>
    <row r="194" spans="1:24" s="19" customFormat="1" ht="90.75" customHeight="1">
      <c r="A194" s="140"/>
      <c r="B194" s="12"/>
      <c r="C194" s="12"/>
      <c r="D194" s="141"/>
      <c r="E194" s="12"/>
      <c r="F194" s="12"/>
      <c r="G194" s="12"/>
      <c r="H194" s="12"/>
      <c r="I194" s="142"/>
      <c r="J194" s="12"/>
      <c r="K194" s="143"/>
      <c r="L194" s="12"/>
      <c r="M194" s="142"/>
      <c r="N194" s="12"/>
      <c r="O194" s="12"/>
      <c r="P194" s="11"/>
      <c r="Q194" s="11"/>
      <c r="R194" s="140"/>
      <c r="S194" s="140"/>
      <c r="T194" s="140"/>
      <c r="U194" s="140"/>
      <c r="V194" s="140"/>
      <c r="W194" s="140"/>
      <c r="X194" s="12"/>
    </row>
    <row r="195" ht="90.75" customHeight="1">
      <c r="X195" s="11"/>
    </row>
    <row r="196" ht="90.75" customHeight="1">
      <c r="X196" s="11"/>
    </row>
    <row r="197" ht="90.75" customHeight="1">
      <c r="X197" s="11"/>
    </row>
    <row r="201" ht="90.75" customHeight="1">
      <c r="X201" s="11"/>
    </row>
    <row r="203" spans="1:24" s="133" customFormat="1" ht="90.75" customHeight="1">
      <c r="A203" s="140"/>
      <c r="B203" s="12"/>
      <c r="C203" s="12"/>
      <c r="D203" s="141"/>
      <c r="E203" s="12"/>
      <c r="F203" s="12"/>
      <c r="G203" s="12"/>
      <c r="H203" s="12"/>
      <c r="I203" s="142"/>
      <c r="J203" s="12"/>
      <c r="K203" s="143"/>
      <c r="L203" s="12"/>
      <c r="M203" s="142"/>
      <c r="N203" s="12"/>
      <c r="O203" s="12"/>
      <c r="P203" s="11"/>
      <c r="Q203" s="11"/>
      <c r="R203" s="140"/>
      <c r="S203" s="140"/>
      <c r="T203" s="140"/>
      <c r="U203" s="140"/>
      <c r="V203" s="140"/>
      <c r="W203" s="140"/>
      <c r="X203" s="19"/>
    </row>
    <row r="205" ht="90.75" customHeight="1">
      <c r="X205" s="11"/>
    </row>
    <row r="206" spans="1:24" s="11" customFormat="1" ht="90.75" customHeight="1">
      <c r="A206" s="140"/>
      <c r="B206" s="12"/>
      <c r="C206" s="12"/>
      <c r="D206" s="141"/>
      <c r="E206" s="12"/>
      <c r="F206" s="12"/>
      <c r="G206" s="12"/>
      <c r="H206" s="12"/>
      <c r="I206" s="142"/>
      <c r="J206" s="12"/>
      <c r="K206" s="143"/>
      <c r="L206" s="12"/>
      <c r="M206" s="142"/>
      <c r="N206" s="12"/>
      <c r="O206" s="12"/>
      <c r="R206" s="140"/>
      <c r="S206" s="140"/>
      <c r="T206" s="140"/>
      <c r="U206" s="140"/>
      <c r="V206" s="140"/>
      <c r="W206" s="140"/>
      <c r="X206" s="12"/>
    </row>
    <row r="208" spans="1:24" s="11" customFormat="1" ht="90.75" customHeight="1">
      <c r="A208" s="140"/>
      <c r="B208" s="12"/>
      <c r="C208" s="12"/>
      <c r="D208" s="141"/>
      <c r="E208" s="12"/>
      <c r="F208" s="12"/>
      <c r="G208" s="12"/>
      <c r="H208" s="12"/>
      <c r="I208" s="142"/>
      <c r="J208" s="12"/>
      <c r="K208" s="143"/>
      <c r="L208" s="12"/>
      <c r="M208" s="142"/>
      <c r="N208" s="12"/>
      <c r="O208" s="12"/>
      <c r="R208" s="140"/>
      <c r="S208" s="140"/>
      <c r="T208" s="140"/>
      <c r="U208" s="140"/>
      <c r="V208" s="140"/>
      <c r="W208" s="140"/>
      <c r="X208" s="12"/>
    </row>
    <row r="210" spans="1:24" s="11" customFormat="1" ht="90.75" customHeight="1">
      <c r="A210" s="140"/>
      <c r="B210" s="12"/>
      <c r="C210" s="12"/>
      <c r="D210" s="141"/>
      <c r="E210" s="12"/>
      <c r="F210" s="12"/>
      <c r="G210" s="12"/>
      <c r="H210" s="12"/>
      <c r="I210" s="142"/>
      <c r="J210" s="12"/>
      <c r="K210" s="143"/>
      <c r="L210" s="12"/>
      <c r="M210" s="142"/>
      <c r="N210" s="12"/>
      <c r="O210" s="12"/>
      <c r="R210" s="140"/>
      <c r="S210" s="140"/>
      <c r="T210" s="140"/>
      <c r="U210" s="140"/>
      <c r="V210" s="140"/>
      <c r="W210" s="140"/>
      <c r="X210" s="12"/>
    </row>
    <row r="212" ht="90.75" customHeight="1">
      <c r="X212" s="11"/>
    </row>
    <row r="213" spans="1:23" s="11" customFormat="1" ht="90.75" customHeight="1">
      <c r="A213" s="140"/>
      <c r="B213" s="12"/>
      <c r="C213" s="12"/>
      <c r="D213" s="141"/>
      <c r="E213" s="12"/>
      <c r="F213" s="12"/>
      <c r="G213" s="12"/>
      <c r="H213" s="12"/>
      <c r="I213" s="142"/>
      <c r="J213" s="12"/>
      <c r="K213" s="143"/>
      <c r="L213" s="12"/>
      <c r="M213" s="142"/>
      <c r="N213" s="12"/>
      <c r="O213" s="12"/>
      <c r="R213" s="140"/>
      <c r="S213" s="140"/>
      <c r="T213" s="140"/>
      <c r="U213" s="140"/>
      <c r="V213" s="140"/>
      <c r="W213" s="140"/>
    </row>
    <row r="214" spans="1:24" s="11" customFormat="1" ht="90.75" customHeight="1">
      <c r="A214" s="140"/>
      <c r="B214" s="12"/>
      <c r="C214" s="12"/>
      <c r="D214" s="141"/>
      <c r="E214" s="12"/>
      <c r="F214" s="12"/>
      <c r="G214" s="12"/>
      <c r="H214" s="12"/>
      <c r="I214" s="142"/>
      <c r="J214" s="12"/>
      <c r="K214" s="143"/>
      <c r="L214" s="12"/>
      <c r="M214" s="142"/>
      <c r="N214" s="12"/>
      <c r="O214" s="12"/>
      <c r="R214" s="140"/>
      <c r="S214" s="140"/>
      <c r="T214" s="140"/>
      <c r="U214" s="140"/>
      <c r="V214" s="140"/>
      <c r="W214" s="140"/>
      <c r="X214" s="12"/>
    </row>
    <row r="215" spans="1:24" s="11" customFormat="1" ht="90.75" customHeight="1">
      <c r="A215" s="140"/>
      <c r="B215" s="12"/>
      <c r="C215" s="12"/>
      <c r="D215" s="141"/>
      <c r="E215" s="12"/>
      <c r="F215" s="12"/>
      <c r="G215" s="12"/>
      <c r="H215" s="12"/>
      <c r="I215" s="142"/>
      <c r="J215" s="12"/>
      <c r="K215" s="143"/>
      <c r="L215" s="12"/>
      <c r="M215" s="142"/>
      <c r="N215" s="12"/>
      <c r="O215" s="12"/>
      <c r="R215" s="140"/>
      <c r="S215" s="140"/>
      <c r="T215" s="140"/>
      <c r="U215" s="140"/>
      <c r="V215" s="140"/>
      <c r="W215" s="140"/>
      <c r="X215" s="12"/>
    </row>
    <row r="216" spans="1:24" s="11" customFormat="1" ht="90.75" customHeight="1">
      <c r="A216" s="140"/>
      <c r="B216" s="12"/>
      <c r="C216" s="12"/>
      <c r="D216" s="141"/>
      <c r="E216" s="12"/>
      <c r="F216" s="12"/>
      <c r="G216" s="12"/>
      <c r="H216" s="12"/>
      <c r="I216" s="142"/>
      <c r="J216" s="12"/>
      <c r="K216" s="143"/>
      <c r="L216" s="12"/>
      <c r="M216" s="142"/>
      <c r="N216" s="12"/>
      <c r="O216" s="12"/>
      <c r="R216" s="140"/>
      <c r="S216" s="140"/>
      <c r="T216" s="140"/>
      <c r="U216" s="140"/>
      <c r="V216" s="140"/>
      <c r="W216" s="140"/>
      <c r="X216" s="19"/>
    </row>
    <row r="217" spans="1:23" s="11" customFormat="1" ht="90.75" customHeight="1">
      <c r="A217" s="140"/>
      <c r="B217" s="12"/>
      <c r="C217" s="12"/>
      <c r="D217" s="141"/>
      <c r="E217" s="12"/>
      <c r="F217" s="12"/>
      <c r="G217" s="12"/>
      <c r="H217" s="12"/>
      <c r="I217" s="142"/>
      <c r="J217" s="12"/>
      <c r="K217" s="143"/>
      <c r="L217" s="12"/>
      <c r="M217" s="142"/>
      <c r="N217" s="12"/>
      <c r="O217" s="12"/>
      <c r="R217" s="140"/>
      <c r="S217" s="140"/>
      <c r="T217" s="140"/>
      <c r="U217" s="140"/>
      <c r="V217" s="140"/>
      <c r="W217" s="140"/>
    </row>
    <row r="219" spans="1:23" s="11" customFormat="1" ht="90.75" customHeight="1">
      <c r="A219" s="140"/>
      <c r="B219" s="12"/>
      <c r="C219" s="12"/>
      <c r="D219" s="141"/>
      <c r="E219" s="12"/>
      <c r="F219" s="12"/>
      <c r="G219" s="12"/>
      <c r="H219" s="12"/>
      <c r="I219" s="142"/>
      <c r="J219" s="12"/>
      <c r="K219" s="143"/>
      <c r="L219" s="12"/>
      <c r="M219" s="142"/>
      <c r="N219" s="12"/>
      <c r="O219" s="12"/>
      <c r="R219" s="140"/>
      <c r="S219" s="140"/>
      <c r="T219" s="140"/>
      <c r="U219" s="140"/>
      <c r="V219" s="140"/>
      <c r="W219" s="140"/>
    </row>
    <row r="220" ht="90.75" customHeight="1">
      <c r="X220" s="11"/>
    </row>
    <row r="221" spans="1:24" s="11" customFormat="1" ht="90.75" customHeight="1">
      <c r="A221" s="140"/>
      <c r="B221" s="12"/>
      <c r="C221" s="12"/>
      <c r="D221" s="141"/>
      <c r="E221" s="12"/>
      <c r="F221" s="12"/>
      <c r="G221" s="12"/>
      <c r="H221" s="12"/>
      <c r="I221" s="142"/>
      <c r="J221" s="12"/>
      <c r="K221" s="143"/>
      <c r="L221" s="12"/>
      <c r="M221" s="142"/>
      <c r="N221" s="12"/>
      <c r="O221" s="12"/>
      <c r="R221" s="140"/>
      <c r="S221" s="140"/>
      <c r="T221" s="140"/>
      <c r="U221" s="140"/>
      <c r="V221" s="140"/>
      <c r="W221" s="140"/>
      <c r="X221" s="12"/>
    </row>
    <row r="223" spans="1:24" s="11" customFormat="1" ht="90.75" customHeight="1">
      <c r="A223" s="140"/>
      <c r="B223" s="12"/>
      <c r="C223" s="12"/>
      <c r="D223" s="141"/>
      <c r="E223" s="12"/>
      <c r="F223" s="12"/>
      <c r="G223" s="12"/>
      <c r="H223" s="12"/>
      <c r="I223" s="142"/>
      <c r="J223" s="12"/>
      <c r="K223" s="143"/>
      <c r="L223" s="12"/>
      <c r="M223" s="142"/>
      <c r="N223" s="12"/>
      <c r="O223" s="12"/>
      <c r="R223" s="140"/>
      <c r="S223" s="140"/>
      <c r="T223" s="140"/>
      <c r="U223" s="140"/>
      <c r="V223" s="140"/>
      <c r="W223" s="140"/>
      <c r="X223" s="12"/>
    </row>
    <row r="224" spans="1:24" s="132" customFormat="1" ht="90.75" customHeight="1">
      <c r="A224" s="140"/>
      <c r="B224" s="12"/>
      <c r="C224" s="12"/>
      <c r="D224" s="141"/>
      <c r="E224" s="12"/>
      <c r="F224" s="12"/>
      <c r="G224" s="12"/>
      <c r="H224" s="12"/>
      <c r="I224" s="142"/>
      <c r="J224" s="12"/>
      <c r="K224" s="143"/>
      <c r="L224" s="12"/>
      <c r="M224" s="142"/>
      <c r="N224" s="12"/>
      <c r="O224" s="12"/>
      <c r="P224" s="11"/>
      <c r="Q224" s="11"/>
      <c r="R224" s="140"/>
      <c r="S224" s="140"/>
      <c r="T224" s="140"/>
      <c r="U224" s="140"/>
      <c r="V224" s="140"/>
      <c r="W224" s="140"/>
      <c r="X224" s="12"/>
    </row>
    <row r="226" spans="1:24" s="11" customFormat="1" ht="90.75" customHeight="1">
      <c r="A226" s="140"/>
      <c r="B226" s="12"/>
      <c r="C226" s="12"/>
      <c r="D226" s="141"/>
      <c r="E226" s="12"/>
      <c r="F226" s="12"/>
      <c r="G226" s="12"/>
      <c r="H226" s="12"/>
      <c r="I226" s="142"/>
      <c r="J226" s="12"/>
      <c r="K226" s="143"/>
      <c r="L226" s="12"/>
      <c r="M226" s="142"/>
      <c r="N226" s="12"/>
      <c r="O226" s="12"/>
      <c r="R226" s="140"/>
      <c r="S226" s="140"/>
      <c r="T226" s="140"/>
      <c r="U226" s="140"/>
      <c r="V226" s="140"/>
      <c r="W226" s="140"/>
      <c r="X226" s="132"/>
    </row>
    <row r="227" spans="1:24" s="11" customFormat="1" ht="90.75" customHeight="1">
      <c r="A227" s="140"/>
      <c r="B227" s="12"/>
      <c r="C227" s="12"/>
      <c r="D227" s="141"/>
      <c r="E227" s="12"/>
      <c r="F227" s="12"/>
      <c r="G227" s="12"/>
      <c r="H227" s="12"/>
      <c r="I227" s="142"/>
      <c r="J227" s="12"/>
      <c r="K227" s="143"/>
      <c r="L227" s="12"/>
      <c r="M227" s="142"/>
      <c r="N227" s="12"/>
      <c r="O227" s="12"/>
      <c r="R227" s="140"/>
      <c r="S227" s="140"/>
      <c r="T227" s="140"/>
      <c r="U227" s="140"/>
      <c r="V227" s="140"/>
      <c r="W227" s="140"/>
      <c r="X227" s="12"/>
    </row>
    <row r="228" spans="1:24" s="11" customFormat="1" ht="90.75" customHeight="1">
      <c r="A228" s="140"/>
      <c r="B228" s="12"/>
      <c r="C228" s="12"/>
      <c r="D228" s="141"/>
      <c r="E228" s="12"/>
      <c r="F228" s="12"/>
      <c r="G228" s="12"/>
      <c r="H228" s="12"/>
      <c r="I228" s="142"/>
      <c r="J228" s="12"/>
      <c r="K228" s="143"/>
      <c r="L228" s="12"/>
      <c r="M228" s="142"/>
      <c r="N228" s="12"/>
      <c r="O228" s="12"/>
      <c r="R228" s="140"/>
      <c r="S228" s="140"/>
      <c r="T228" s="140"/>
      <c r="U228" s="140"/>
      <c r="V228" s="140"/>
      <c r="W228" s="140"/>
      <c r="X228" s="12"/>
    </row>
    <row r="233" spans="1:24" s="11" customFormat="1" ht="90.75" customHeight="1">
      <c r="A233" s="140"/>
      <c r="B233" s="12"/>
      <c r="C233" s="12"/>
      <c r="D233" s="141"/>
      <c r="E233" s="12"/>
      <c r="F233" s="12"/>
      <c r="G233" s="12"/>
      <c r="H233" s="12"/>
      <c r="I233" s="142"/>
      <c r="J233" s="12"/>
      <c r="K233" s="143"/>
      <c r="L233" s="12"/>
      <c r="M233" s="142"/>
      <c r="N233" s="12"/>
      <c r="O233" s="12"/>
      <c r="R233" s="140"/>
      <c r="S233" s="140"/>
      <c r="T233" s="140"/>
      <c r="U233" s="140"/>
      <c r="V233" s="140"/>
      <c r="W233" s="140"/>
      <c r="X233" s="12"/>
    </row>
    <row r="235" spans="1:24" s="133" customFormat="1" ht="90.75" customHeight="1">
      <c r="A235" s="140"/>
      <c r="B235" s="12"/>
      <c r="C235" s="12"/>
      <c r="D235" s="141"/>
      <c r="E235" s="12"/>
      <c r="F235" s="12"/>
      <c r="G235" s="12"/>
      <c r="H235" s="12"/>
      <c r="I235" s="142"/>
      <c r="J235" s="12"/>
      <c r="K235" s="143"/>
      <c r="L235" s="12"/>
      <c r="M235" s="142"/>
      <c r="N235" s="12"/>
      <c r="O235" s="12"/>
      <c r="P235" s="11"/>
      <c r="Q235" s="11"/>
      <c r="R235" s="140"/>
      <c r="S235" s="140"/>
      <c r="T235" s="140"/>
      <c r="U235" s="140"/>
      <c r="V235" s="140"/>
      <c r="W235" s="140"/>
      <c r="X235" s="12"/>
    </row>
    <row r="237" spans="1:24" s="133" customFormat="1" ht="90.75" customHeight="1">
      <c r="A237" s="140"/>
      <c r="B237" s="12"/>
      <c r="C237" s="12"/>
      <c r="D237" s="141"/>
      <c r="E237" s="12"/>
      <c r="F237" s="12"/>
      <c r="G237" s="12"/>
      <c r="H237" s="12"/>
      <c r="I237" s="142"/>
      <c r="J237" s="12"/>
      <c r="K237" s="143"/>
      <c r="L237" s="12"/>
      <c r="M237" s="142"/>
      <c r="N237" s="12"/>
      <c r="O237" s="12"/>
      <c r="P237" s="11"/>
      <c r="Q237" s="11"/>
      <c r="R237" s="140"/>
      <c r="S237" s="140"/>
      <c r="T237" s="140"/>
      <c r="U237" s="140"/>
      <c r="V237" s="140"/>
      <c r="W237" s="140"/>
      <c r="X237" s="11"/>
    </row>
    <row r="238" ht="90.75" customHeight="1">
      <c r="X238" s="133"/>
    </row>
    <row r="239" ht="90.75" customHeight="1">
      <c r="X239" s="11"/>
    </row>
    <row r="240" ht="90.75" customHeight="1">
      <c r="X240" s="11"/>
    </row>
    <row r="241" ht="90.75" customHeight="1">
      <c r="X241" s="11"/>
    </row>
    <row r="242" spans="1:24" s="11" customFormat="1" ht="90.75" customHeight="1">
      <c r="A242" s="140"/>
      <c r="B242" s="12"/>
      <c r="C242" s="12"/>
      <c r="D242" s="141"/>
      <c r="E242" s="12"/>
      <c r="F242" s="12"/>
      <c r="G242" s="12"/>
      <c r="H242" s="12"/>
      <c r="I242" s="142"/>
      <c r="J242" s="12"/>
      <c r="K242" s="143"/>
      <c r="L242" s="12"/>
      <c r="M242" s="142"/>
      <c r="N242" s="12"/>
      <c r="O242" s="12"/>
      <c r="R242" s="140"/>
      <c r="S242" s="140"/>
      <c r="T242" s="140"/>
      <c r="U242" s="140"/>
      <c r="V242" s="140"/>
      <c r="W242" s="140"/>
      <c r="X242" s="12"/>
    </row>
    <row r="244" ht="90.75" customHeight="1">
      <c r="X244" s="19"/>
    </row>
    <row r="245" ht="90.75" customHeight="1">
      <c r="X245" s="11"/>
    </row>
    <row r="248" spans="1:24" s="11" customFormat="1" ht="90.75" customHeight="1">
      <c r="A248" s="140"/>
      <c r="B248" s="12"/>
      <c r="C248" s="12"/>
      <c r="D248" s="141"/>
      <c r="E248" s="12"/>
      <c r="F248" s="12"/>
      <c r="G248" s="12"/>
      <c r="H248" s="12"/>
      <c r="I248" s="142"/>
      <c r="J248" s="12"/>
      <c r="K248" s="143"/>
      <c r="L248" s="12"/>
      <c r="M248" s="142"/>
      <c r="N248" s="12"/>
      <c r="O248" s="12"/>
      <c r="R248" s="140"/>
      <c r="S248" s="140"/>
      <c r="T248" s="140"/>
      <c r="U248" s="140"/>
      <c r="V248" s="140"/>
      <c r="W248" s="140"/>
      <c r="X248" s="12"/>
    </row>
    <row r="249" ht="90.75" customHeight="1">
      <c r="X249" s="19"/>
    </row>
    <row r="250" ht="90.75" customHeight="1">
      <c r="X250" s="11"/>
    </row>
    <row r="251" ht="90.75" customHeight="1">
      <c r="X251" s="11"/>
    </row>
    <row r="254" spans="1:24" s="11" customFormat="1" ht="90.75" customHeight="1">
      <c r="A254" s="140"/>
      <c r="B254" s="12"/>
      <c r="C254" s="12"/>
      <c r="D254" s="141"/>
      <c r="E254" s="12"/>
      <c r="F254" s="12"/>
      <c r="G254" s="12"/>
      <c r="H254" s="12"/>
      <c r="I254" s="142"/>
      <c r="J254" s="12"/>
      <c r="K254" s="143"/>
      <c r="L254" s="12"/>
      <c r="M254" s="142"/>
      <c r="N254" s="12"/>
      <c r="O254" s="12"/>
      <c r="R254" s="140"/>
      <c r="S254" s="140"/>
      <c r="T254" s="140"/>
      <c r="U254" s="140"/>
      <c r="V254" s="140"/>
      <c r="W254" s="140"/>
      <c r="X254" s="12"/>
    </row>
    <row r="255" spans="1:24" s="11" customFormat="1" ht="90.75" customHeight="1">
      <c r="A255" s="140"/>
      <c r="B255" s="12"/>
      <c r="C255" s="12"/>
      <c r="D255" s="141"/>
      <c r="E255" s="12"/>
      <c r="F255" s="12"/>
      <c r="G255" s="12"/>
      <c r="H255" s="12"/>
      <c r="I255" s="142"/>
      <c r="J255" s="12"/>
      <c r="K255" s="143"/>
      <c r="L255" s="12"/>
      <c r="M255" s="142"/>
      <c r="N255" s="12"/>
      <c r="O255" s="12"/>
      <c r="R255" s="140"/>
      <c r="S255" s="140"/>
      <c r="T255" s="140"/>
      <c r="U255" s="140"/>
      <c r="V255" s="140"/>
      <c r="W255" s="140"/>
      <c r="X255" s="12"/>
    </row>
    <row r="260" ht="90.75" customHeight="1">
      <c r="X260" s="133"/>
    </row>
    <row r="263" ht="90.75" customHeight="1">
      <c r="X263" s="11"/>
    </row>
    <row r="264" spans="1:24" s="11" customFormat="1" ht="90.75" customHeight="1">
      <c r="A264" s="140"/>
      <c r="B264" s="12"/>
      <c r="C264" s="12"/>
      <c r="D264" s="141"/>
      <c r="E264" s="12"/>
      <c r="F264" s="12"/>
      <c r="G264" s="12"/>
      <c r="H264" s="12"/>
      <c r="I264" s="142"/>
      <c r="J264" s="12"/>
      <c r="K264" s="143"/>
      <c r="L264" s="12"/>
      <c r="M264" s="142"/>
      <c r="N264" s="12"/>
      <c r="O264" s="12"/>
      <c r="R264" s="140"/>
      <c r="S264" s="140"/>
      <c r="T264" s="140"/>
      <c r="U264" s="140"/>
      <c r="V264" s="140"/>
      <c r="W264" s="140"/>
      <c r="X264" s="12"/>
    </row>
    <row r="265" spans="1:23" s="11" customFormat="1" ht="90.75" customHeight="1">
      <c r="A265" s="140"/>
      <c r="B265" s="12"/>
      <c r="C265" s="12"/>
      <c r="D265" s="141"/>
      <c r="E265" s="12"/>
      <c r="F265" s="12"/>
      <c r="G265" s="12"/>
      <c r="H265" s="12"/>
      <c r="I265" s="142"/>
      <c r="J265" s="12"/>
      <c r="K265" s="143"/>
      <c r="L265" s="12"/>
      <c r="M265" s="142"/>
      <c r="N265" s="12"/>
      <c r="O265" s="12"/>
      <c r="R265" s="140"/>
      <c r="S265" s="140"/>
      <c r="T265" s="140"/>
      <c r="U265" s="140"/>
      <c r="V265" s="140"/>
      <c r="W265" s="140"/>
    </row>
    <row r="268" ht="90.75" customHeight="1">
      <c r="X268" s="11"/>
    </row>
    <row r="269" spans="1:24" s="19" customFormat="1" ht="90.75" customHeight="1">
      <c r="A269" s="140"/>
      <c r="B269" s="12"/>
      <c r="C269" s="12"/>
      <c r="D269" s="141"/>
      <c r="E269" s="12"/>
      <c r="F269" s="12"/>
      <c r="G269" s="12"/>
      <c r="H269" s="12"/>
      <c r="I269" s="142"/>
      <c r="J269" s="12"/>
      <c r="K269" s="143"/>
      <c r="L269" s="12"/>
      <c r="M269" s="142"/>
      <c r="N269" s="12"/>
      <c r="O269" s="12"/>
      <c r="P269" s="11"/>
      <c r="Q269" s="11"/>
      <c r="R269" s="140"/>
      <c r="S269" s="140"/>
      <c r="T269" s="140"/>
      <c r="U269" s="140"/>
      <c r="V269" s="140"/>
      <c r="W269" s="140"/>
      <c r="X269" s="12"/>
    </row>
    <row r="270" spans="1:24" s="133" customFormat="1" ht="90.75" customHeight="1">
      <c r="A270" s="140"/>
      <c r="B270" s="12"/>
      <c r="C270" s="12"/>
      <c r="D270" s="141"/>
      <c r="E270" s="12"/>
      <c r="F270" s="12"/>
      <c r="G270" s="12"/>
      <c r="H270" s="12"/>
      <c r="I270" s="142"/>
      <c r="J270" s="12"/>
      <c r="K270" s="143"/>
      <c r="L270" s="12"/>
      <c r="M270" s="142"/>
      <c r="N270" s="12"/>
      <c r="O270" s="12"/>
      <c r="P270" s="11"/>
      <c r="Q270" s="11"/>
      <c r="R270" s="140"/>
      <c r="S270" s="140"/>
      <c r="T270" s="140"/>
      <c r="U270" s="140"/>
      <c r="V270" s="140"/>
      <c r="W270" s="140"/>
      <c r="X270" s="12"/>
    </row>
    <row r="271" ht="90.75" customHeight="1">
      <c r="X271" s="11"/>
    </row>
    <row r="272" ht="90.75" customHeight="1">
      <c r="X272" s="11"/>
    </row>
    <row r="273" ht="90.75" customHeight="1">
      <c r="X273" s="11"/>
    </row>
    <row r="274" ht="90.75" customHeight="1">
      <c r="X274" s="11"/>
    </row>
    <row r="276" ht="90.75" customHeight="1">
      <c r="X276" s="11"/>
    </row>
    <row r="277" ht="90.75" customHeight="1">
      <c r="X277" s="11"/>
    </row>
    <row r="279" ht="90.75" customHeight="1">
      <c r="X279" s="11"/>
    </row>
    <row r="281" ht="90.75" customHeight="1">
      <c r="X281" s="11"/>
    </row>
    <row r="283" spans="1:23" s="11" customFormat="1" ht="90.75" customHeight="1">
      <c r="A283" s="140"/>
      <c r="B283" s="12"/>
      <c r="C283" s="12"/>
      <c r="D283" s="141"/>
      <c r="E283" s="12"/>
      <c r="F283" s="12"/>
      <c r="G283" s="12"/>
      <c r="H283" s="12"/>
      <c r="I283" s="142"/>
      <c r="J283" s="12"/>
      <c r="K283" s="143"/>
      <c r="L283" s="12"/>
      <c r="M283" s="142"/>
      <c r="N283" s="12"/>
      <c r="O283" s="12"/>
      <c r="R283" s="140"/>
      <c r="S283" s="140"/>
      <c r="T283" s="140"/>
      <c r="U283" s="140"/>
      <c r="V283" s="140"/>
      <c r="W283" s="140"/>
    </row>
    <row r="284" spans="1:24" s="19" customFormat="1" ht="90.75" customHeight="1">
      <c r="A284" s="140"/>
      <c r="B284" s="12"/>
      <c r="C284" s="12"/>
      <c r="D284" s="141"/>
      <c r="E284" s="12"/>
      <c r="F284" s="12"/>
      <c r="G284" s="12"/>
      <c r="H284" s="12"/>
      <c r="I284" s="142"/>
      <c r="J284" s="12"/>
      <c r="K284" s="143"/>
      <c r="L284" s="12"/>
      <c r="M284" s="142"/>
      <c r="N284" s="12"/>
      <c r="O284" s="12"/>
      <c r="P284" s="11"/>
      <c r="Q284" s="11"/>
      <c r="R284" s="140"/>
      <c r="S284" s="140"/>
      <c r="T284" s="140"/>
      <c r="U284" s="140"/>
      <c r="V284" s="140"/>
      <c r="W284" s="140"/>
      <c r="X284" s="132"/>
    </row>
    <row r="285" spans="1:24" s="19" customFormat="1" ht="90.75" customHeight="1">
      <c r="A285" s="140"/>
      <c r="B285" s="12"/>
      <c r="C285" s="12"/>
      <c r="D285" s="141"/>
      <c r="E285" s="12"/>
      <c r="F285" s="12"/>
      <c r="G285" s="12"/>
      <c r="H285" s="12"/>
      <c r="I285" s="142"/>
      <c r="J285" s="12"/>
      <c r="K285" s="143"/>
      <c r="L285" s="12"/>
      <c r="M285" s="142"/>
      <c r="N285" s="12"/>
      <c r="O285" s="12"/>
      <c r="P285" s="11"/>
      <c r="Q285" s="11"/>
      <c r="R285" s="140"/>
      <c r="S285" s="140"/>
      <c r="T285" s="140"/>
      <c r="U285" s="140"/>
      <c r="V285" s="140"/>
      <c r="W285" s="140"/>
      <c r="X285" s="12"/>
    </row>
    <row r="286" ht="90.75" customHeight="1">
      <c r="X286" s="11"/>
    </row>
    <row r="288" ht="90.75" customHeight="1">
      <c r="X288" s="11"/>
    </row>
    <row r="289" ht="90.75" customHeight="1">
      <c r="X289" s="11"/>
    </row>
    <row r="290" ht="90.75" customHeight="1">
      <c r="X290" s="11"/>
    </row>
    <row r="295" ht="90.75" customHeight="1">
      <c r="X295" s="11"/>
    </row>
    <row r="297" ht="90.75" customHeight="1">
      <c r="X297" s="133"/>
    </row>
    <row r="303" ht="90.75" customHeight="1">
      <c r="X303" s="133"/>
    </row>
    <row r="309" ht="90.75" customHeight="1">
      <c r="X309" s="11"/>
    </row>
    <row r="316" spans="1:24" s="127" customFormat="1" ht="90.75" customHeight="1">
      <c r="A316" s="140"/>
      <c r="B316" s="12"/>
      <c r="C316" s="12"/>
      <c r="D316" s="141"/>
      <c r="E316" s="12"/>
      <c r="F316" s="12"/>
      <c r="G316" s="12"/>
      <c r="H316" s="12"/>
      <c r="I316" s="142"/>
      <c r="J316" s="12"/>
      <c r="K316" s="143"/>
      <c r="L316" s="12"/>
      <c r="M316" s="142"/>
      <c r="N316" s="12"/>
      <c r="O316" s="12"/>
      <c r="P316" s="11"/>
      <c r="Q316" s="11"/>
      <c r="R316" s="140"/>
      <c r="S316" s="140"/>
      <c r="T316" s="140"/>
      <c r="U316" s="140"/>
      <c r="V316" s="140"/>
      <c r="W316" s="140"/>
      <c r="X316" s="11"/>
    </row>
    <row r="317" spans="1:24" s="127" customFormat="1" ht="90.75" customHeight="1">
      <c r="A317" s="140"/>
      <c r="B317" s="12"/>
      <c r="C317" s="12"/>
      <c r="D317" s="141"/>
      <c r="E317" s="12"/>
      <c r="F317" s="12"/>
      <c r="G317" s="12"/>
      <c r="H317" s="12"/>
      <c r="I317" s="142"/>
      <c r="J317" s="12"/>
      <c r="K317" s="143"/>
      <c r="L317" s="12"/>
      <c r="M317" s="142"/>
      <c r="N317" s="12"/>
      <c r="O317" s="12"/>
      <c r="P317" s="11"/>
      <c r="Q317" s="11"/>
      <c r="R317" s="140"/>
      <c r="S317" s="140"/>
      <c r="T317" s="140"/>
      <c r="U317" s="140"/>
      <c r="V317" s="140"/>
      <c r="W317" s="140"/>
      <c r="X317" s="12"/>
    </row>
    <row r="318" spans="1:24" s="11" customFormat="1" ht="90.75" customHeight="1">
      <c r="A318" s="140"/>
      <c r="B318" s="12"/>
      <c r="C318" s="12"/>
      <c r="D318" s="141"/>
      <c r="E318" s="12"/>
      <c r="F318" s="12"/>
      <c r="G318" s="12"/>
      <c r="H318" s="12"/>
      <c r="I318" s="142"/>
      <c r="J318" s="12"/>
      <c r="K318" s="143"/>
      <c r="L318" s="12"/>
      <c r="M318" s="142"/>
      <c r="N318" s="12"/>
      <c r="O318" s="12"/>
      <c r="R318" s="140"/>
      <c r="S318" s="140"/>
      <c r="T318" s="140"/>
      <c r="U318" s="140"/>
      <c r="V318" s="140"/>
      <c r="W318" s="140"/>
      <c r="X318" s="12"/>
    </row>
    <row r="319" spans="1:24" s="11" customFormat="1" ht="90.75" customHeight="1">
      <c r="A319" s="140"/>
      <c r="B319" s="12"/>
      <c r="C319" s="12"/>
      <c r="D319" s="141"/>
      <c r="E319" s="12"/>
      <c r="F319" s="12"/>
      <c r="G319" s="12"/>
      <c r="H319" s="12"/>
      <c r="I319" s="142"/>
      <c r="J319" s="12"/>
      <c r="K319" s="143"/>
      <c r="L319" s="12"/>
      <c r="M319" s="142"/>
      <c r="N319" s="12"/>
      <c r="O319" s="12"/>
      <c r="R319" s="140"/>
      <c r="S319" s="140"/>
      <c r="T319" s="140"/>
      <c r="U319" s="140"/>
      <c r="V319" s="140"/>
      <c r="W319" s="140"/>
      <c r="X319" s="12"/>
    </row>
    <row r="320" spans="1:24" s="11" customFormat="1" ht="90.75" customHeight="1">
      <c r="A320" s="140"/>
      <c r="B320" s="12"/>
      <c r="C320" s="12"/>
      <c r="D320" s="141"/>
      <c r="E320" s="12"/>
      <c r="F320" s="12"/>
      <c r="G320" s="12"/>
      <c r="H320" s="12"/>
      <c r="I320" s="142"/>
      <c r="J320" s="12"/>
      <c r="K320" s="143"/>
      <c r="L320" s="12"/>
      <c r="M320" s="142"/>
      <c r="N320" s="12"/>
      <c r="O320" s="12"/>
      <c r="R320" s="140"/>
      <c r="S320" s="140"/>
      <c r="T320" s="140"/>
      <c r="U320" s="140"/>
      <c r="V320" s="140"/>
      <c r="W320" s="140"/>
      <c r="X320" s="12"/>
    </row>
    <row r="321" spans="1:24" s="11" customFormat="1" ht="90.75" customHeight="1">
      <c r="A321" s="140"/>
      <c r="B321" s="12"/>
      <c r="C321" s="12"/>
      <c r="D321" s="141"/>
      <c r="E321" s="12"/>
      <c r="F321" s="12"/>
      <c r="G321" s="12"/>
      <c r="H321" s="12"/>
      <c r="I321" s="142"/>
      <c r="J321" s="12"/>
      <c r="K321" s="143"/>
      <c r="L321" s="12"/>
      <c r="M321" s="142"/>
      <c r="N321" s="12"/>
      <c r="O321" s="12"/>
      <c r="R321" s="140"/>
      <c r="S321" s="140"/>
      <c r="T321" s="140"/>
      <c r="U321" s="140"/>
      <c r="V321" s="140"/>
      <c r="W321" s="140"/>
      <c r="X321" s="12"/>
    </row>
    <row r="322" spans="1:23" s="11" customFormat="1" ht="90.75" customHeight="1">
      <c r="A322" s="140"/>
      <c r="B322" s="12"/>
      <c r="C322" s="12"/>
      <c r="D322" s="141"/>
      <c r="E322" s="12"/>
      <c r="F322" s="12"/>
      <c r="G322" s="12"/>
      <c r="H322" s="12"/>
      <c r="I322" s="142"/>
      <c r="J322" s="12"/>
      <c r="K322" s="143"/>
      <c r="L322" s="12"/>
      <c r="M322" s="142"/>
      <c r="N322" s="12"/>
      <c r="O322" s="12"/>
      <c r="R322" s="140"/>
      <c r="S322" s="140"/>
      <c r="T322" s="140"/>
      <c r="U322" s="140"/>
      <c r="V322" s="140"/>
      <c r="W322" s="140"/>
    </row>
    <row r="323" spans="1:23" s="11" customFormat="1" ht="90.75" customHeight="1">
      <c r="A323" s="140"/>
      <c r="B323" s="12"/>
      <c r="C323" s="12"/>
      <c r="D323" s="141"/>
      <c r="E323" s="12"/>
      <c r="F323" s="12"/>
      <c r="G323" s="12"/>
      <c r="H323" s="12"/>
      <c r="I323" s="142"/>
      <c r="J323" s="12"/>
      <c r="K323" s="143"/>
      <c r="L323" s="12"/>
      <c r="M323" s="142"/>
      <c r="N323" s="12"/>
      <c r="O323" s="12"/>
      <c r="R323" s="140"/>
      <c r="S323" s="140"/>
      <c r="T323" s="140"/>
      <c r="U323" s="140"/>
      <c r="V323" s="140"/>
      <c r="W323" s="140"/>
    </row>
    <row r="324" spans="1:24" s="11" customFormat="1" ht="90.75" customHeight="1">
      <c r="A324" s="140"/>
      <c r="B324" s="12"/>
      <c r="C324" s="12"/>
      <c r="D324" s="141"/>
      <c r="E324" s="12"/>
      <c r="F324" s="12"/>
      <c r="G324" s="12"/>
      <c r="H324" s="12"/>
      <c r="I324" s="142"/>
      <c r="J324" s="12"/>
      <c r="K324" s="143"/>
      <c r="L324" s="12"/>
      <c r="M324" s="142"/>
      <c r="N324" s="12"/>
      <c r="O324" s="12"/>
      <c r="R324" s="140"/>
      <c r="S324" s="140"/>
      <c r="T324" s="140"/>
      <c r="U324" s="140"/>
      <c r="V324" s="140"/>
      <c r="W324" s="140"/>
      <c r="X324" s="12"/>
    </row>
    <row r="328" ht="90.75" customHeight="1">
      <c r="X328" s="11"/>
    </row>
    <row r="330" ht="90.75" customHeight="1">
      <c r="X330" s="11"/>
    </row>
    <row r="332" spans="1:24" s="11" customFormat="1" ht="90.75" customHeight="1">
      <c r="A332" s="140"/>
      <c r="B332" s="12"/>
      <c r="C332" s="12"/>
      <c r="D332" s="141"/>
      <c r="E332" s="12"/>
      <c r="F332" s="12"/>
      <c r="G332" s="12"/>
      <c r="H332" s="12"/>
      <c r="I332" s="142"/>
      <c r="J332" s="12"/>
      <c r="K332" s="143"/>
      <c r="L332" s="12"/>
      <c r="M332" s="142"/>
      <c r="N332" s="12"/>
      <c r="O332" s="12"/>
      <c r="R332" s="140"/>
      <c r="S332" s="140"/>
      <c r="T332" s="140"/>
      <c r="U332" s="140"/>
      <c r="V332" s="140"/>
      <c r="W332" s="140"/>
      <c r="X332" s="12"/>
    </row>
    <row r="334" spans="1:24" s="11" customFormat="1" ht="90.75" customHeight="1">
      <c r="A334" s="140"/>
      <c r="B334" s="12"/>
      <c r="C334" s="12"/>
      <c r="D334" s="141"/>
      <c r="E334" s="12"/>
      <c r="F334" s="12"/>
      <c r="G334" s="12"/>
      <c r="H334" s="12"/>
      <c r="I334" s="142"/>
      <c r="J334" s="12"/>
      <c r="K334" s="143"/>
      <c r="L334" s="12"/>
      <c r="M334" s="142"/>
      <c r="N334" s="12"/>
      <c r="O334" s="12"/>
      <c r="R334" s="140"/>
      <c r="S334" s="140"/>
      <c r="T334" s="140"/>
      <c r="U334" s="140"/>
      <c r="V334" s="140"/>
      <c r="W334" s="140"/>
      <c r="X334" s="12"/>
    </row>
    <row r="335" spans="1:24" s="11" customFormat="1" ht="90.75" customHeight="1">
      <c r="A335" s="140"/>
      <c r="B335" s="12"/>
      <c r="C335" s="12"/>
      <c r="D335" s="141"/>
      <c r="E335" s="12"/>
      <c r="F335" s="12"/>
      <c r="G335" s="12"/>
      <c r="H335" s="12"/>
      <c r="I335" s="142"/>
      <c r="J335" s="12"/>
      <c r="K335" s="143"/>
      <c r="L335" s="12"/>
      <c r="M335" s="142"/>
      <c r="N335" s="12"/>
      <c r="O335" s="12"/>
      <c r="R335" s="140"/>
      <c r="S335" s="140"/>
      <c r="T335" s="140"/>
      <c r="U335" s="140"/>
      <c r="V335" s="140"/>
      <c r="W335" s="140"/>
      <c r="X335" s="12"/>
    </row>
    <row r="336" ht="90.75" customHeight="1">
      <c r="X336" s="11"/>
    </row>
    <row r="338" spans="1:24" s="19" customFormat="1" ht="90.75" customHeight="1">
      <c r="A338" s="140"/>
      <c r="B338" s="12"/>
      <c r="C338" s="12"/>
      <c r="D338" s="141"/>
      <c r="E338" s="12"/>
      <c r="F338" s="12"/>
      <c r="G338" s="12"/>
      <c r="H338" s="12"/>
      <c r="I338" s="142"/>
      <c r="J338" s="12"/>
      <c r="K338" s="143"/>
      <c r="L338" s="12"/>
      <c r="M338" s="142"/>
      <c r="N338" s="12"/>
      <c r="O338" s="12"/>
      <c r="P338" s="11"/>
      <c r="Q338" s="11"/>
      <c r="R338" s="140"/>
      <c r="S338" s="140"/>
      <c r="T338" s="140"/>
      <c r="U338" s="140"/>
      <c r="V338" s="140"/>
      <c r="W338" s="140"/>
      <c r="X338" s="12"/>
    </row>
    <row r="339" spans="1:23" s="11" customFormat="1" ht="90.75" customHeight="1">
      <c r="A339" s="140"/>
      <c r="B339" s="12"/>
      <c r="C339" s="12"/>
      <c r="D339" s="141"/>
      <c r="E339" s="12"/>
      <c r="F339" s="12"/>
      <c r="G339" s="12"/>
      <c r="H339" s="12"/>
      <c r="I339" s="142"/>
      <c r="J339" s="12"/>
      <c r="K339" s="143"/>
      <c r="L339" s="12"/>
      <c r="M339" s="142"/>
      <c r="N339" s="12"/>
      <c r="O339" s="12"/>
      <c r="R339" s="140"/>
      <c r="S339" s="140"/>
      <c r="T339" s="140"/>
      <c r="U339" s="140"/>
      <c r="V339" s="140"/>
      <c r="W339" s="140"/>
    </row>
    <row r="340" spans="1:24" s="19" customFormat="1" ht="90.75" customHeight="1">
      <c r="A340" s="140"/>
      <c r="B340" s="12"/>
      <c r="C340" s="12"/>
      <c r="D340" s="141"/>
      <c r="E340" s="12"/>
      <c r="F340" s="12"/>
      <c r="G340" s="12"/>
      <c r="H340" s="12"/>
      <c r="I340" s="142"/>
      <c r="J340" s="12"/>
      <c r="K340" s="143"/>
      <c r="L340" s="12"/>
      <c r="M340" s="142"/>
      <c r="N340" s="12"/>
      <c r="O340" s="12"/>
      <c r="P340" s="11"/>
      <c r="Q340" s="11"/>
      <c r="R340" s="140"/>
      <c r="S340" s="140"/>
      <c r="T340" s="140"/>
      <c r="U340" s="140"/>
      <c r="V340" s="140"/>
      <c r="W340" s="140"/>
      <c r="X340" s="11"/>
    </row>
    <row r="341" spans="1:24" s="19" customFormat="1" ht="90.75" customHeight="1">
      <c r="A341" s="140"/>
      <c r="B341" s="12"/>
      <c r="C341" s="12"/>
      <c r="D341" s="141"/>
      <c r="E341" s="12"/>
      <c r="F341" s="12"/>
      <c r="G341" s="12"/>
      <c r="H341" s="12"/>
      <c r="I341" s="142"/>
      <c r="J341" s="12"/>
      <c r="K341" s="143"/>
      <c r="L341" s="12"/>
      <c r="M341" s="142"/>
      <c r="N341" s="12"/>
      <c r="O341" s="12"/>
      <c r="P341" s="11"/>
      <c r="Q341" s="11"/>
      <c r="R341" s="140"/>
      <c r="S341" s="140"/>
      <c r="T341" s="140"/>
      <c r="U341" s="140"/>
      <c r="V341" s="140"/>
      <c r="W341" s="140"/>
      <c r="X341" s="12"/>
    </row>
    <row r="342" spans="1:24" s="19" customFormat="1" ht="90.75" customHeight="1">
      <c r="A342" s="140"/>
      <c r="B342" s="12"/>
      <c r="C342" s="12"/>
      <c r="D342" s="141"/>
      <c r="E342" s="12"/>
      <c r="F342" s="12"/>
      <c r="G342" s="12"/>
      <c r="H342" s="12"/>
      <c r="I342" s="142"/>
      <c r="J342" s="12"/>
      <c r="K342" s="143"/>
      <c r="L342" s="12"/>
      <c r="M342" s="142"/>
      <c r="N342" s="12"/>
      <c r="O342" s="12"/>
      <c r="P342" s="11"/>
      <c r="Q342" s="11"/>
      <c r="R342" s="140"/>
      <c r="S342" s="140"/>
      <c r="T342" s="140"/>
      <c r="U342" s="140"/>
      <c r="V342" s="140"/>
      <c r="W342" s="140"/>
      <c r="X342" s="12"/>
    </row>
    <row r="343" spans="1:24" s="19" customFormat="1" ht="90.75" customHeight="1">
      <c r="A343" s="140"/>
      <c r="B343" s="12"/>
      <c r="C343" s="12"/>
      <c r="D343" s="141"/>
      <c r="E343" s="12"/>
      <c r="F343" s="12"/>
      <c r="G343" s="12"/>
      <c r="H343" s="12"/>
      <c r="I343" s="142"/>
      <c r="J343" s="12"/>
      <c r="K343" s="143"/>
      <c r="L343" s="12"/>
      <c r="M343" s="142"/>
      <c r="N343" s="12"/>
      <c r="O343" s="12"/>
      <c r="P343" s="11"/>
      <c r="Q343" s="11"/>
      <c r="R343" s="140"/>
      <c r="S343" s="140"/>
      <c r="T343" s="140"/>
      <c r="U343" s="140"/>
      <c r="V343" s="140"/>
      <c r="W343" s="140"/>
      <c r="X343" s="12"/>
    </row>
    <row r="344" spans="1:23" s="19" customFormat="1" ht="90.75" customHeight="1">
      <c r="A344" s="140"/>
      <c r="B344" s="12"/>
      <c r="C344" s="12"/>
      <c r="D344" s="141"/>
      <c r="E344" s="12"/>
      <c r="F344" s="12"/>
      <c r="G344" s="12"/>
      <c r="H344" s="12"/>
      <c r="I344" s="142"/>
      <c r="J344" s="12"/>
      <c r="K344" s="143"/>
      <c r="L344" s="12"/>
      <c r="M344" s="142"/>
      <c r="N344" s="12"/>
      <c r="O344" s="12"/>
      <c r="P344" s="11"/>
      <c r="Q344" s="11"/>
      <c r="R344" s="140"/>
      <c r="S344" s="140"/>
      <c r="T344" s="140"/>
      <c r="U344" s="140"/>
      <c r="V344" s="140"/>
      <c r="W344" s="140"/>
    </row>
    <row r="345" spans="1:24" s="19" customFormat="1" ht="90.75" customHeight="1">
      <c r="A345" s="140"/>
      <c r="B345" s="12"/>
      <c r="C345" s="12"/>
      <c r="D345" s="141"/>
      <c r="E345" s="12"/>
      <c r="F345" s="12"/>
      <c r="G345" s="12"/>
      <c r="H345" s="12"/>
      <c r="I345" s="142"/>
      <c r="J345" s="12"/>
      <c r="K345" s="143"/>
      <c r="L345" s="12"/>
      <c r="M345" s="142"/>
      <c r="N345" s="12"/>
      <c r="O345" s="12"/>
      <c r="P345" s="11"/>
      <c r="Q345" s="11"/>
      <c r="R345" s="140"/>
      <c r="S345" s="140"/>
      <c r="T345" s="140"/>
      <c r="U345" s="140"/>
      <c r="V345" s="140"/>
      <c r="W345" s="140"/>
      <c r="X345" s="133"/>
    </row>
    <row r="346" spans="1:24" s="19" customFormat="1" ht="90.75" customHeight="1">
      <c r="A346" s="140"/>
      <c r="B346" s="12"/>
      <c r="C346" s="12"/>
      <c r="D346" s="141"/>
      <c r="E346" s="12"/>
      <c r="F346" s="12"/>
      <c r="G346" s="12"/>
      <c r="H346" s="12"/>
      <c r="I346" s="142"/>
      <c r="J346" s="12"/>
      <c r="K346" s="143"/>
      <c r="L346" s="12"/>
      <c r="M346" s="142"/>
      <c r="N346" s="12"/>
      <c r="O346" s="12"/>
      <c r="P346" s="11"/>
      <c r="Q346" s="11"/>
      <c r="R346" s="140"/>
      <c r="S346" s="140"/>
      <c r="T346" s="140"/>
      <c r="U346" s="140"/>
      <c r="V346" s="140"/>
      <c r="W346" s="140"/>
      <c r="X346" s="12"/>
    </row>
    <row r="347" spans="1:24" s="19" customFormat="1" ht="90.75" customHeight="1">
      <c r="A347" s="140"/>
      <c r="B347" s="12"/>
      <c r="C347" s="12"/>
      <c r="D347" s="141"/>
      <c r="E347" s="12"/>
      <c r="F347" s="12"/>
      <c r="G347" s="12"/>
      <c r="H347" s="12"/>
      <c r="I347" s="142"/>
      <c r="J347" s="12"/>
      <c r="K347" s="143"/>
      <c r="L347" s="12"/>
      <c r="M347" s="142"/>
      <c r="N347" s="12"/>
      <c r="O347" s="12"/>
      <c r="P347" s="11"/>
      <c r="Q347" s="11"/>
      <c r="R347" s="140"/>
      <c r="S347" s="140"/>
      <c r="T347" s="140"/>
      <c r="U347" s="140"/>
      <c r="V347" s="140"/>
      <c r="W347" s="140"/>
      <c r="X347" s="11"/>
    </row>
    <row r="348" spans="1:24" s="19" customFormat="1" ht="90.75" customHeight="1">
      <c r="A348" s="140"/>
      <c r="B348" s="12"/>
      <c r="C348" s="12"/>
      <c r="D348" s="141"/>
      <c r="E348" s="12"/>
      <c r="F348" s="12"/>
      <c r="G348" s="12"/>
      <c r="H348" s="12"/>
      <c r="I348" s="142"/>
      <c r="J348" s="12"/>
      <c r="K348" s="143"/>
      <c r="L348" s="12"/>
      <c r="M348" s="142"/>
      <c r="N348" s="12"/>
      <c r="O348" s="12"/>
      <c r="P348" s="11"/>
      <c r="Q348" s="11"/>
      <c r="R348" s="140"/>
      <c r="S348" s="140"/>
      <c r="T348" s="140"/>
      <c r="U348" s="140"/>
      <c r="V348" s="140"/>
      <c r="W348" s="140"/>
      <c r="X348" s="11"/>
    </row>
    <row r="349" spans="1:24" s="19" customFormat="1" ht="90.75" customHeight="1">
      <c r="A349" s="140"/>
      <c r="B349" s="12"/>
      <c r="C349" s="12"/>
      <c r="D349" s="141"/>
      <c r="E349" s="12"/>
      <c r="F349" s="12"/>
      <c r="G349" s="12"/>
      <c r="H349" s="12"/>
      <c r="I349" s="142"/>
      <c r="J349" s="12"/>
      <c r="K349" s="143"/>
      <c r="L349" s="12"/>
      <c r="M349" s="142"/>
      <c r="N349" s="12"/>
      <c r="O349" s="12"/>
      <c r="P349" s="11"/>
      <c r="Q349" s="11"/>
      <c r="R349" s="140"/>
      <c r="S349" s="140"/>
      <c r="T349" s="140"/>
      <c r="U349" s="140"/>
      <c r="V349" s="140"/>
      <c r="W349" s="140"/>
      <c r="X349" s="12"/>
    </row>
    <row r="362" ht="90.75" customHeight="1">
      <c r="X362" s="11"/>
    </row>
    <row r="363" ht="90.75" customHeight="1">
      <c r="X363" s="19"/>
    </row>
    <row r="364" ht="90.75" customHeight="1">
      <c r="X364" s="19"/>
    </row>
    <row r="369" spans="1:24" s="11" customFormat="1" ht="90.75" customHeight="1">
      <c r="A369" s="140"/>
      <c r="B369" s="12"/>
      <c r="C369" s="12"/>
      <c r="D369" s="141"/>
      <c r="E369" s="12"/>
      <c r="F369" s="12"/>
      <c r="G369" s="12"/>
      <c r="H369" s="12"/>
      <c r="I369" s="142"/>
      <c r="J369" s="12"/>
      <c r="K369" s="143"/>
      <c r="L369" s="12"/>
      <c r="M369" s="142"/>
      <c r="N369" s="12"/>
      <c r="O369" s="12"/>
      <c r="R369" s="140"/>
      <c r="S369" s="140"/>
      <c r="T369" s="140"/>
      <c r="U369" s="140"/>
      <c r="V369" s="140"/>
      <c r="W369" s="140"/>
      <c r="X369" s="12"/>
    </row>
    <row r="370" spans="1:24" s="19" customFormat="1" ht="90.75" customHeight="1">
      <c r="A370" s="140"/>
      <c r="B370" s="12"/>
      <c r="C370" s="12"/>
      <c r="D370" s="141"/>
      <c r="E370" s="12"/>
      <c r="F370" s="12"/>
      <c r="G370" s="12"/>
      <c r="H370" s="12"/>
      <c r="I370" s="142"/>
      <c r="J370" s="12"/>
      <c r="K370" s="143"/>
      <c r="L370" s="12"/>
      <c r="M370" s="142"/>
      <c r="N370" s="12"/>
      <c r="O370" s="12"/>
      <c r="P370" s="11"/>
      <c r="Q370" s="11"/>
      <c r="R370" s="140"/>
      <c r="S370" s="140"/>
      <c r="T370" s="140"/>
      <c r="U370" s="140"/>
      <c r="V370" s="140"/>
      <c r="W370" s="140"/>
      <c r="X370" s="12"/>
    </row>
    <row r="374" spans="1:24" s="11" customFormat="1" ht="90.75" customHeight="1">
      <c r="A374" s="140"/>
      <c r="B374" s="12"/>
      <c r="C374" s="12"/>
      <c r="D374" s="141"/>
      <c r="E374" s="12"/>
      <c r="F374" s="12"/>
      <c r="G374" s="12"/>
      <c r="H374" s="12"/>
      <c r="I374" s="142"/>
      <c r="J374" s="12"/>
      <c r="K374" s="143"/>
      <c r="L374" s="12"/>
      <c r="M374" s="142"/>
      <c r="N374" s="12"/>
      <c r="O374" s="12"/>
      <c r="R374" s="140"/>
      <c r="S374" s="140"/>
      <c r="T374" s="140"/>
      <c r="U374" s="140"/>
      <c r="V374" s="140"/>
      <c r="W374" s="140"/>
      <c r="X374" s="12"/>
    </row>
    <row r="377" spans="1:24" s="133" customFormat="1" ht="90.75" customHeight="1">
      <c r="A377" s="140"/>
      <c r="B377" s="12"/>
      <c r="C377" s="12"/>
      <c r="D377" s="141"/>
      <c r="E377" s="12"/>
      <c r="F377" s="12"/>
      <c r="G377" s="12"/>
      <c r="H377" s="12"/>
      <c r="I377" s="142"/>
      <c r="J377" s="12"/>
      <c r="K377" s="143"/>
      <c r="L377" s="12"/>
      <c r="M377" s="142"/>
      <c r="N377" s="12"/>
      <c r="O377" s="12"/>
      <c r="P377" s="11"/>
      <c r="Q377" s="11"/>
      <c r="R377" s="140"/>
      <c r="S377" s="140"/>
      <c r="T377" s="140"/>
      <c r="U377" s="140"/>
      <c r="V377" s="140"/>
      <c r="W377" s="140"/>
      <c r="X377" s="12"/>
    </row>
    <row r="378" spans="1:24" s="133" customFormat="1" ht="90.75" customHeight="1">
      <c r="A378" s="140"/>
      <c r="B378" s="12"/>
      <c r="C378" s="12"/>
      <c r="D378" s="141"/>
      <c r="E378" s="12"/>
      <c r="F378" s="12"/>
      <c r="G378" s="12"/>
      <c r="H378" s="12"/>
      <c r="I378" s="142"/>
      <c r="J378" s="12"/>
      <c r="K378" s="143"/>
      <c r="L378" s="12"/>
      <c r="M378" s="142"/>
      <c r="N378" s="12"/>
      <c r="O378" s="12"/>
      <c r="P378" s="11"/>
      <c r="Q378" s="11"/>
      <c r="R378" s="140"/>
      <c r="S378" s="140"/>
      <c r="T378" s="140"/>
      <c r="U378" s="140"/>
      <c r="V378" s="140"/>
      <c r="W378" s="140"/>
      <c r="X378" s="12"/>
    </row>
    <row r="379" spans="1:24" s="133" customFormat="1" ht="90.75" customHeight="1">
      <c r="A379" s="140"/>
      <c r="B379" s="12"/>
      <c r="C379" s="12"/>
      <c r="D379" s="141"/>
      <c r="E379" s="12"/>
      <c r="F379" s="12"/>
      <c r="G379" s="12"/>
      <c r="H379" s="12"/>
      <c r="I379" s="142"/>
      <c r="J379" s="12"/>
      <c r="K379" s="143"/>
      <c r="L379" s="12"/>
      <c r="M379" s="142"/>
      <c r="N379" s="12"/>
      <c r="O379" s="12"/>
      <c r="P379" s="11"/>
      <c r="Q379" s="11"/>
      <c r="R379" s="140"/>
      <c r="S379" s="140"/>
      <c r="T379" s="140"/>
      <c r="U379" s="140"/>
      <c r="V379" s="140"/>
      <c r="W379" s="140"/>
      <c r="X379" s="12"/>
    </row>
    <row r="380" spans="1:24" s="133" customFormat="1" ht="90.75" customHeight="1">
      <c r="A380" s="140"/>
      <c r="B380" s="12"/>
      <c r="C380" s="12"/>
      <c r="D380" s="141"/>
      <c r="E380" s="12"/>
      <c r="F380" s="12"/>
      <c r="G380" s="12"/>
      <c r="H380" s="12"/>
      <c r="I380" s="142"/>
      <c r="J380" s="12"/>
      <c r="K380" s="143"/>
      <c r="L380" s="12"/>
      <c r="M380" s="142"/>
      <c r="N380" s="12"/>
      <c r="O380" s="12"/>
      <c r="P380" s="11"/>
      <c r="Q380" s="11"/>
      <c r="R380" s="140"/>
      <c r="S380" s="140"/>
      <c r="T380" s="140"/>
      <c r="U380" s="140"/>
      <c r="V380" s="140"/>
      <c r="W380" s="140"/>
      <c r="X380" s="12"/>
    </row>
    <row r="381" spans="1:24" s="133" customFormat="1" ht="90.75" customHeight="1">
      <c r="A381" s="140"/>
      <c r="B381" s="12"/>
      <c r="C381" s="12"/>
      <c r="D381" s="141"/>
      <c r="E381" s="12"/>
      <c r="F381" s="12"/>
      <c r="G381" s="12"/>
      <c r="H381" s="12"/>
      <c r="I381" s="142"/>
      <c r="J381" s="12"/>
      <c r="K381" s="143"/>
      <c r="L381" s="12"/>
      <c r="M381" s="142"/>
      <c r="N381" s="12"/>
      <c r="O381" s="12"/>
      <c r="P381" s="11"/>
      <c r="Q381" s="11"/>
      <c r="R381" s="140"/>
      <c r="S381" s="140"/>
      <c r="T381" s="140"/>
      <c r="U381" s="140"/>
      <c r="V381" s="140"/>
      <c r="W381" s="140"/>
      <c r="X381" s="12"/>
    </row>
    <row r="382" spans="1:24" s="133" customFormat="1" ht="90.75" customHeight="1">
      <c r="A382" s="140"/>
      <c r="B382" s="12"/>
      <c r="C382" s="12"/>
      <c r="D382" s="141"/>
      <c r="E382" s="12"/>
      <c r="F382" s="12"/>
      <c r="G382" s="12"/>
      <c r="H382" s="12"/>
      <c r="I382" s="142"/>
      <c r="J382" s="12"/>
      <c r="K382" s="143"/>
      <c r="L382" s="12"/>
      <c r="M382" s="142"/>
      <c r="N382" s="12"/>
      <c r="O382" s="12"/>
      <c r="P382" s="11"/>
      <c r="Q382" s="11"/>
      <c r="R382" s="140"/>
      <c r="S382" s="140"/>
      <c r="T382" s="140"/>
      <c r="U382" s="140"/>
      <c r="V382" s="140"/>
      <c r="W382" s="140"/>
      <c r="X382" s="12"/>
    </row>
    <row r="395" spans="1:24" s="19" customFormat="1" ht="90.75" customHeight="1">
      <c r="A395" s="140"/>
      <c r="B395" s="12"/>
      <c r="C395" s="12"/>
      <c r="D395" s="141"/>
      <c r="E395" s="12"/>
      <c r="F395" s="12"/>
      <c r="G395" s="12"/>
      <c r="H395" s="12"/>
      <c r="I395" s="142"/>
      <c r="J395" s="12"/>
      <c r="K395" s="143"/>
      <c r="L395" s="12"/>
      <c r="M395" s="142"/>
      <c r="N395" s="12"/>
      <c r="O395" s="12"/>
      <c r="P395" s="11"/>
      <c r="Q395" s="11"/>
      <c r="R395" s="140"/>
      <c r="S395" s="140"/>
      <c r="T395" s="140"/>
      <c r="U395" s="140"/>
      <c r="V395" s="140"/>
      <c r="W395" s="140"/>
      <c r="X395" s="127"/>
    </row>
    <row r="396" spans="1:24" s="11" customFormat="1" ht="90.75" customHeight="1">
      <c r="A396" s="140"/>
      <c r="B396" s="12"/>
      <c r="C396" s="12"/>
      <c r="D396" s="141"/>
      <c r="E396" s="12"/>
      <c r="F396" s="12"/>
      <c r="G396" s="12"/>
      <c r="H396" s="12"/>
      <c r="I396" s="142"/>
      <c r="J396" s="12"/>
      <c r="K396" s="143"/>
      <c r="L396" s="12"/>
      <c r="M396" s="142"/>
      <c r="N396" s="12"/>
      <c r="O396" s="12"/>
      <c r="R396" s="140"/>
      <c r="S396" s="140"/>
      <c r="T396" s="140"/>
      <c r="U396" s="140"/>
      <c r="V396" s="140"/>
      <c r="W396" s="140"/>
      <c r="X396" s="127"/>
    </row>
    <row r="397" spans="1:23" s="11" customFormat="1" ht="90.75" customHeight="1">
      <c r="A397" s="140"/>
      <c r="B397" s="12"/>
      <c r="C397" s="12"/>
      <c r="D397" s="141"/>
      <c r="E397" s="12"/>
      <c r="F397" s="12"/>
      <c r="G397" s="12"/>
      <c r="H397" s="12"/>
      <c r="I397" s="142"/>
      <c r="J397" s="12"/>
      <c r="K397" s="143"/>
      <c r="L397" s="12"/>
      <c r="M397" s="142"/>
      <c r="N397" s="12"/>
      <c r="O397" s="12"/>
      <c r="R397" s="140"/>
      <c r="S397" s="140"/>
      <c r="T397" s="140"/>
      <c r="U397" s="140"/>
      <c r="V397" s="140"/>
      <c r="W397" s="140"/>
    </row>
    <row r="398" ht="90.75" customHeight="1">
      <c r="X398" s="11"/>
    </row>
    <row r="399" spans="1:24" s="19" customFormat="1" ht="90.75" customHeight="1">
      <c r="A399" s="140"/>
      <c r="B399" s="12"/>
      <c r="C399" s="12"/>
      <c r="D399" s="141"/>
      <c r="E399" s="12"/>
      <c r="F399" s="12"/>
      <c r="G399" s="12"/>
      <c r="H399" s="12"/>
      <c r="I399" s="142"/>
      <c r="J399" s="12"/>
      <c r="K399" s="143"/>
      <c r="L399" s="12"/>
      <c r="M399" s="142"/>
      <c r="N399" s="12"/>
      <c r="O399" s="12"/>
      <c r="P399" s="11"/>
      <c r="Q399" s="11"/>
      <c r="R399" s="140"/>
      <c r="S399" s="140"/>
      <c r="T399" s="140"/>
      <c r="U399" s="140"/>
      <c r="V399" s="140"/>
      <c r="W399" s="140"/>
      <c r="X399" s="11"/>
    </row>
    <row r="400" spans="1:24" s="19" customFormat="1" ht="90.75" customHeight="1">
      <c r="A400" s="140"/>
      <c r="B400" s="12"/>
      <c r="C400" s="12"/>
      <c r="D400" s="141"/>
      <c r="E400" s="12"/>
      <c r="F400" s="12"/>
      <c r="G400" s="12"/>
      <c r="H400" s="12"/>
      <c r="I400" s="142"/>
      <c r="J400" s="12"/>
      <c r="K400" s="143"/>
      <c r="L400" s="12"/>
      <c r="M400" s="142"/>
      <c r="N400" s="12"/>
      <c r="O400" s="12"/>
      <c r="P400" s="11"/>
      <c r="Q400" s="11"/>
      <c r="R400" s="140"/>
      <c r="S400" s="140"/>
      <c r="T400" s="140"/>
      <c r="U400" s="140"/>
      <c r="V400" s="140"/>
      <c r="W400" s="140"/>
      <c r="X400" s="11"/>
    </row>
    <row r="401" spans="1:24" s="19" customFormat="1" ht="90.75" customHeight="1">
      <c r="A401" s="140"/>
      <c r="B401" s="12"/>
      <c r="C401" s="12"/>
      <c r="D401" s="141"/>
      <c r="E401" s="12"/>
      <c r="F401" s="12"/>
      <c r="G401" s="12"/>
      <c r="H401" s="12"/>
      <c r="I401" s="142"/>
      <c r="J401" s="12"/>
      <c r="K401" s="143"/>
      <c r="L401" s="12"/>
      <c r="M401" s="142"/>
      <c r="N401" s="12"/>
      <c r="O401" s="12"/>
      <c r="P401" s="11"/>
      <c r="Q401" s="11"/>
      <c r="R401" s="140"/>
      <c r="S401" s="140"/>
      <c r="T401" s="140"/>
      <c r="U401" s="140"/>
      <c r="V401" s="140"/>
      <c r="W401" s="140"/>
      <c r="X401" s="11"/>
    </row>
    <row r="402" ht="90.75" customHeight="1">
      <c r="X402" s="11"/>
    </row>
    <row r="403" ht="90.75" customHeight="1">
      <c r="X403" s="11"/>
    </row>
    <row r="405" spans="1:24" s="127" customFormat="1" ht="90.75" customHeight="1">
      <c r="A405" s="140"/>
      <c r="B405" s="12"/>
      <c r="C405" s="12"/>
      <c r="D405" s="141"/>
      <c r="E405" s="12"/>
      <c r="F405" s="12"/>
      <c r="G405" s="12"/>
      <c r="H405" s="12"/>
      <c r="I405" s="142"/>
      <c r="J405" s="12"/>
      <c r="K405" s="143"/>
      <c r="L405" s="12"/>
      <c r="M405" s="142"/>
      <c r="N405" s="12"/>
      <c r="O405" s="12"/>
      <c r="P405" s="11"/>
      <c r="Q405" s="11"/>
      <c r="R405" s="140"/>
      <c r="S405" s="140"/>
      <c r="T405" s="140"/>
      <c r="U405" s="140"/>
      <c r="V405" s="140"/>
      <c r="W405" s="140"/>
      <c r="X405" s="12"/>
    </row>
    <row r="406" spans="1:24" s="127" customFormat="1" ht="90.75" customHeight="1">
      <c r="A406" s="140"/>
      <c r="B406" s="12"/>
      <c r="C406" s="12"/>
      <c r="D406" s="141"/>
      <c r="E406" s="12"/>
      <c r="F406" s="12"/>
      <c r="G406" s="12"/>
      <c r="H406" s="12"/>
      <c r="I406" s="142"/>
      <c r="J406" s="12"/>
      <c r="K406" s="143"/>
      <c r="L406" s="12"/>
      <c r="M406" s="142"/>
      <c r="N406" s="12"/>
      <c r="O406" s="12"/>
      <c r="P406" s="11"/>
      <c r="Q406" s="11"/>
      <c r="R406" s="140"/>
      <c r="S406" s="140"/>
      <c r="T406" s="140"/>
      <c r="U406" s="140"/>
      <c r="V406" s="140"/>
      <c r="W406" s="140"/>
      <c r="X406" s="12"/>
    </row>
    <row r="407" spans="1:24" s="11" customFormat="1" ht="90.75" customHeight="1">
      <c r="A407" s="140"/>
      <c r="B407" s="12"/>
      <c r="C407" s="12"/>
      <c r="D407" s="141"/>
      <c r="E407" s="12"/>
      <c r="F407" s="12"/>
      <c r="G407" s="12"/>
      <c r="H407" s="12"/>
      <c r="I407" s="142"/>
      <c r="J407" s="12"/>
      <c r="K407" s="143"/>
      <c r="L407" s="12"/>
      <c r="M407" s="142"/>
      <c r="N407" s="12"/>
      <c r="O407" s="12"/>
      <c r="R407" s="140"/>
      <c r="S407" s="140"/>
      <c r="T407" s="140"/>
      <c r="U407" s="140"/>
      <c r="V407" s="140"/>
      <c r="W407" s="140"/>
      <c r="X407" s="12"/>
    </row>
    <row r="408" spans="1:24" s="11" customFormat="1" ht="90.75" customHeight="1">
      <c r="A408" s="140"/>
      <c r="B408" s="12"/>
      <c r="C408" s="12"/>
      <c r="D408" s="141"/>
      <c r="E408" s="12"/>
      <c r="F408" s="12"/>
      <c r="G408" s="12"/>
      <c r="H408" s="12"/>
      <c r="I408" s="142"/>
      <c r="J408" s="12"/>
      <c r="K408" s="143"/>
      <c r="L408" s="12"/>
      <c r="M408" s="142"/>
      <c r="N408" s="12"/>
      <c r="O408" s="12"/>
      <c r="R408" s="140"/>
      <c r="S408" s="140"/>
      <c r="T408" s="140"/>
      <c r="U408" s="140"/>
      <c r="V408" s="140"/>
      <c r="W408" s="140"/>
      <c r="X408" s="12"/>
    </row>
    <row r="409" spans="1:24" s="11" customFormat="1" ht="90.75" customHeight="1">
      <c r="A409" s="140"/>
      <c r="B409" s="12"/>
      <c r="C409" s="12"/>
      <c r="D409" s="141"/>
      <c r="E409" s="12"/>
      <c r="F409" s="12"/>
      <c r="G409" s="12"/>
      <c r="H409" s="12"/>
      <c r="I409" s="142"/>
      <c r="J409" s="12"/>
      <c r="K409" s="143"/>
      <c r="L409" s="12"/>
      <c r="M409" s="142"/>
      <c r="N409" s="12"/>
      <c r="O409" s="12"/>
      <c r="R409" s="140"/>
      <c r="S409" s="140"/>
      <c r="T409" s="140"/>
      <c r="U409" s="140"/>
      <c r="V409" s="140"/>
      <c r="W409" s="140"/>
      <c r="X409" s="12"/>
    </row>
    <row r="411" ht="90.75" customHeight="1">
      <c r="X411" s="11"/>
    </row>
    <row r="413" spans="1:23" s="11" customFormat="1" ht="90.75" customHeight="1">
      <c r="A413" s="140"/>
      <c r="B413" s="12"/>
      <c r="C413" s="12"/>
      <c r="D413" s="141"/>
      <c r="E413" s="12"/>
      <c r="F413" s="12"/>
      <c r="G413" s="12"/>
      <c r="H413" s="12"/>
      <c r="I413" s="142"/>
      <c r="J413" s="12"/>
      <c r="K413" s="143"/>
      <c r="L413" s="12"/>
      <c r="M413" s="142"/>
      <c r="N413" s="12"/>
      <c r="O413" s="12"/>
      <c r="R413" s="140"/>
      <c r="S413" s="140"/>
      <c r="T413" s="140"/>
      <c r="U413" s="140"/>
      <c r="V413" s="140"/>
      <c r="W413" s="140"/>
    </row>
    <row r="414" ht="90.75" customHeight="1">
      <c r="X414" s="11"/>
    </row>
    <row r="417" ht="90.75" customHeight="1">
      <c r="X417" s="19"/>
    </row>
    <row r="418" ht="90.75" customHeight="1">
      <c r="X418" s="11"/>
    </row>
    <row r="419" ht="90.75" customHeight="1">
      <c r="X419" s="19"/>
    </row>
    <row r="420" ht="90.75" customHeight="1">
      <c r="X420" s="19"/>
    </row>
    <row r="421" ht="90.75" customHeight="1">
      <c r="X421" s="19"/>
    </row>
    <row r="422" ht="90.75" customHeight="1">
      <c r="X422" s="19"/>
    </row>
    <row r="423" spans="1:24" s="127" customFormat="1" ht="90.75" customHeight="1">
      <c r="A423" s="140"/>
      <c r="B423" s="12"/>
      <c r="C423" s="12"/>
      <c r="D423" s="141"/>
      <c r="E423" s="12"/>
      <c r="F423" s="12"/>
      <c r="G423" s="12"/>
      <c r="H423" s="12"/>
      <c r="I423" s="142"/>
      <c r="J423" s="12"/>
      <c r="K423" s="143"/>
      <c r="L423" s="12"/>
      <c r="M423" s="142"/>
      <c r="N423" s="12"/>
      <c r="O423" s="12"/>
      <c r="P423" s="11"/>
      <c r="Q423" s="11"/>
      <c r="R423" s="140"/>
      <c r="S423" s="140"/>
      <c r="T423" s="140"/>
      <c r="U423" s="140"/>
      <c r="V423" s="140"/>
      <c r="W423" s="140"/>
      <c r="X423" s="19"/>
    </row>
    <row r="424" ht="90.75" customHeight="1">
      <c r="X424" s="19"/>
    </row>
    <row r="425" spans="1:24" s="11" customFormat="1" ht="90.75" customHeight="1">
      <c r="A425" s="140"/>
      <c r="B425" s="12"/>
      <c r="C425" s="12"/>
      <c r="D425" s="141"/>
      <c r="E425" s="12"/>
      <c r="F425" s="12"/>
      <c r="G425" s="12"/>
      <c r="H425" s="12"/>
      <c r="I425" s="142"/>
      <c r="J425" s="12"/>
      <c r="K425" s="143"/>
      <c r="L425" s="12"/>
      <c r="M425" s="142"/>
      <c r="N425" s="12"/>
      <c r="O425" s="12"/>
      <c r="R425" s="140"/>
      <c r="S425" s="140"/>
      <c r="T425" s="140"/>
      <c r="U425" s="140"/>
      <c r="V425" s="140"/>
      <c r="W425" s="140"/>
      <c r="X425" s="19"/>
    </row>
    <row r="426" ht="90.75" customHeight="1">
      <c r="X426" s="19"/>
    </row>
    <row r="427" ht="90.75" customHeight="1">
      <c r="X427" s="19"/>
    </row>
    <row r="428" spans="1:23" s="19" customFormat="1" ht="90.75" customHeight="1">
      <c r="A428" s="140"/>
      <c r="B428" s="12"/>
      <c r="C428" s="12"/>
      <c r="D428" s="141"/>
      <c r="E428" s="12"/>
      <c r="F428" s="12"/>
      <c r="G428" s="12"/>
      <c r="H428" s="12"/>
      <c r="I428" s="142"/>
      <c r="J428" s="12"/>
      <c r="K428" s="143"/>
      <c r="L428" s="12"/>
      <c r="M428" s="142"/>
      <c r="N428" s="12"/>
      <c r="O428" s="12"/>
      <c r="P428" s="11"/>
      <c r="Q428" s="11"/>
      <c r="R428" s="140"/>
      <c r="S428" s="140"/>
      <c r="T428" s="140"/>
      <c r="U428" s="140"/>
      <c r="V428" s="140"/>
      <c r="W428" s="140"/>
    </row>
    <row r="429" spans="1:24" s="11" customFormat="1" ht="90.75" customHeight="1">
      <c r="A429" s="140"/>
      <c r="B429" s="12"/>
      <c r="C429" s="12"/>
      <c r="D429" s="141"/>
      <c r="E429" s="12"/>
      <c r="F429" s="12"/>
      <c r="G429" s="12"/>
      <c r="H429" s="12"/>
      <c r="I429" s="142"/>
      <c r="J429" s="12"/>
      <c r="K429" s="143"/>
      <c r="L429" s="12"/>
      <c r="M429" s="142"/>
      <c r="N429" s="12"/>
      <c r="O429" s="12"/>
      <c r="R429" s="140"/>
      <c r="S429" s="140"/>
      <c r="T429" s="140"/>
      <c r="U429" s="140"/>
      <c r="V429" s="140"/>
      <c r="W429" s="140"/>
      <c r="X429" s="12"/>
    </row>
    <row r="441" spans="1:24" s="11" customFormat="1" ht="90.75" customHeight="1">
      <c r="A441" s="140"/>
      <c r="B441" s="12"/>
      <c r="C441" s="12"/>
      <c r="D441" s="141"/>
      <c r="E441" s="12"/>
      <c r="F441" s="12"/>
      <c r="G441" s="12"/>
      <c r="H441" s="12"/>
      <c r="I441" s="142"/>
      <c r="J441" s="12"/>
      <c r="K441" s="143"/>
      <c r="L441" s="12"/>
      <c r="M441" s="142"/>
      <c r="N441" s="12"/>
      <c r="O441" s="12"/>
      <c r="R441" s="140"/>
      <c r="S441" s="140"/>
      <c r="T441" s="140"/>
      <c r="U441" s="140"/>
      <c r="V441" s="140"/>
      <c r="W441" s="140"/>
      <c r="X441" s="12"/>
    </row>
    <row r="442" spans="1:24" s="11" customFormat="1" ht="90.75" customHeight="1">
      <c r="A442" s="140"/>
      <c r="B442" s="12"/>
      <c r="C442" s="12"/>
      <c r="D442" s="141"/>
      <c r="E442" s="12"/>
      <c r="F442" s="12"/>
      <c r="G442" s="12"/>
      <c r="H442" s="12"/>
      <c r="I442" s="142"/>
      <c r="J442" s="12"/>
      <c r="K442" s="143"/>
      <c r="L442" s="12"/>
      <c r="M442" s="142"/>
      <c r="N442" s="12"/>
      <c r="O442" s="12"/>
      <c r="R442" s="140"/>
      <c r="S442" s="140"/>
      <c r="T442" s="140"/>
      <c r="U442" s="140"/>
      <c r="V442" s="140"/>
      <c r="W442" s="140"/>
      <c r="X442" s="12"/>
    </row>
    <row r="445" spans="1:24" s="11" customFormat="1" ht="90.75" customHeight="1">
      <c r="A445" s="140"/>
      <c r="B445" s="12"/>
      <c r="C445" s="12"/>
      <c r="D445" s="141"/>
      <c r="E445" s="12"/>
      <c r="F445" s="12"/>
      <c r="G445" s="12"/>
      <c r="H445" s="12"/>
      <c r="I445" s="142"/>
      <c r="J445" s="12"/>
      <c r="K445" s="143"/>
      <c r="L445" s="12"/>
      <c r="M445" s="142"/>
      <c r="N445" s="12"/>
      <c r="O445" s="12"/>
      <c r="R445" s="140"/>
      <c r="S445" s="140"/>
      <c r="T445" s="140"/>
      <c r="U445" s="140"/>
      <c r="V445" s="140"/>
      <c r="W445" s="140"/>
      <c r="X445" s="12"/>
    </row>
    <row r="446" spans="1:24" s="19" customFormat="1" ht="90.75" customHeight="1">
      <c r="A446" s="140"/>
      <c r="B446" s="12"/>
      <c r="C446" s="12"/>
      <c r="D446" s="141"/>
      <c r="E446" s="12"/>
      <c r="F446" s="12"/>
      <c r="G446" s="12"/>
      <c r="H446" s="12"/>
      <c r="I446" s="142"/>
      <c r="J446" s="12"/>
      <c r="K446" s="143"/>
      <c r="L446" s="12"/>
      <c r="M446" s="142"/>
      <c r="N446" s="12"/>
      <c r="O446" s="12"/>
      <c r="P446" s="11"/>
      <c r="Q446" s="11"/>
      <c r="R446" s="140"/>
      <c r="S446" s="140"/>
      <c r="T446" s="140"/>
      <c r="U446" s="140"/>
      <c r="V446" s="140"/>
      <c r="W446" s="140"/>
      <c r="X446" s="12"/>
    </row>
    <row r="448" ht="90.75" customHeight="1">
      <c r="X448" s="11"/>
    </row>
    <row r="449" spans="1:24" s="11" customFormat="1" ht="90.75" customHeight="1">
      <c r="A449" s="140"/>
      <c r="B449" s="12"/>
      <c r="C449" s="12"/>
      <c r="D449" s="141"/>
      <c r="E449" s="12"/>
      <c r="F449" s="12"/>
      <c r="G449" s="12"/>
      <c r="H449" s="12"/>
      <c r="I449" s="142"/>
      <c r="J449" s="12"/>
      <c r="K449" s="143"/>
      <c r="L449" s="12"/>
      <c r="M449" s="142"/>
      <c r="N449" s="12"/>
      <c r="O449" s="12"/>
      <c r="R449" s="140"/>
      <c r="S449" s="140"/>
      <c r="T449" s="140"/>
      <c r="U449" s="140"/>
      <c r="V449" s="140"/>
      <c r="W449" s="140"/>
      <c r="X449" s="19"/>
    </row>
    <row r="450" spans="1:24" s="11" customFormat="1" ht="90.75" customHeight="1">
      <c r="A450" s="140"/>
      <c r="B450" s="12"/>
      <c r="C450" s="12"/>
      <c r="D450" s="141"/>
      <c r="E450" s="12"/>
      <c r="F450" s="12"/>
      <c r="G450" s="12"/>
      <c r="H450" s="12"/>
      <c r="I450" s="142"/>
      <c r="J450" s="12"/>
      <c r="K450" s="143"/>
      <c r="L450" s="12"/>
      <c r="M450" s="142"/>
      <c r="N450" s="12"/>
      <c r="O450" s="12"/>
      <c r="R450" s="140"/>
      <c r="S450" s="140"/>
      <c r="T450" s="140"/>
      <c r="U450" s="140"/>
      <c r="V450" s="140"/>
      <c r="W450" s="140"/>
      <c r="X450" s="12"/>
    </row>
    <row r="451" spans="1:24" s="11" customFormat="1" ht="90.75" customHeight="1">
      <c r="A451" s="140"/>
      <c r="B451" s="12"/>
      <c r="C451" s="12"/>
      <c r="D451" s="141"/>
      <c r="E451" s="12"/>
      <c r="F451" s="12"/>
      <c r="G451" s="12"/>
      <c r="H451" s="12"/>
      <c r="I451" s="142"/>
      <c r="J451" s="12"/>
      <c r="K451" s="143"/>
      <c r="L451" s="12"/>
      <c r="M451" s="142"/>
      <c r="N451" s="12"/>
      <c r="O451" s="12"/>
      <c r="R451" s="140"/>
      <c r="S451" s="140"/>
      <c r="T451" s="140"/>
      <c r="U451" s="140"/>
      <c r="V451" s="140"/>
      <c r="W451" s="140"/>
      <c r="X451" s="12"/>
    </row>
    <row r="452" spans="1:24" s="11" customFormat="1" ht="90.75" customHeight="1">
      <c r="A452" s="140"/>
      <c r="B452" s="12"/>
      <c r="C452" s="12"/>
      <c r="D452" s="141"/>
      <c r="E452" s="12"/>
      <c r="F452" s="12"/>
      <c r="G452" s="12"/>
      <c r="H452" s="12"/>
      <c r="I452" s="142"/>
      <c r="J452" s="12"/>
      <c r="K452" s="143"/>
      <c r="L452" s="12"/>
      <c r="M452" s="142"/>
      <c r="N452" s="12"/>
      <c r="O452" s="12"/>
      <c r="R452" s="140"/>
      <c r="S452" s="140"/>
      <c r="T452" s="140"/>
      <c r="U452" s="140"/>
      <c r="V452" s="140"/>
      <c r="W452" s="140"/>
      <c r="X452" s="12"/>
    </row>
    <row r="453" ht="90.75" customHeight="1">
      <c r="X453" s="11"/>
    </row>
    <row r="454" spans="1:24" s="11" customFormat="1" ht="90.75" customHeight="1">
      <c r="A454" s="140"/>
      <c r="B454" s="12"/>
      <c r="C454" s="12"/>
      <c r="D454" s="141"/>
      <c r="E454" s="12"/>
      <c r="F454" s="12"/>
      <c r="G454" s="12"/>
      <c r="H454" s="12"/>
      <c r="I454" s="142"/>
      <c r="J454" s="12"/>
      <c r="K454" s="143"/>
      <c r="L454" s="12"/>
      <c r="M454" s="142"/>
      <c r="N454" s="12"/>
      <c r="O454" s="12"/>
      <c r="R454" s="140"/>
      <c r="S454" s="140"/>
      <c r="T454" s="140"/>
      <c r="U454" s="140"/>
      <c r="V454" s="140"/>
      <c r="W454" s="140"/>
      <c r="X454" s="12"/>
    </row>
    <row r="455" spans="1:24" s="11" customFormat="1" ht="90.75" customHeight="1">
      <c r="A455" s="140"/>
      <c r="B455" s="12"/>
      <c r="C455" s="12"/>
      <c r="D455" s="141"/>
      <c r="E455" s="12"/>
      <c r="F455" s="12"/>
      <c r="G455" s="12"/>
      <c r="H455" s="12"/>
      <c r="I455" s="142"/>
      <c r="J455" s="12"/>
      <c r="K455" s="143"/>
      <c r="L455" s="12"/>
      <c r="M455" s="142"/>
      <c r="N455" s="12"/>
      <c r="O455" s="12"/>
      <c r="R455" s="140"/>
      <c r="S455" s="140"/>
      <c r="T455" s="140"/>
      <c r="U455" s="140"/>
      <c r="V455" s="140"/>
      <c r="W455" s="140"/>
      <c r="X455" s="12"/>
    </row>
    <row r="456" spans="1:24" s="11" customFormat="1" ht="90.75" customHeight="1">
      <c r="A456" s="140"/>
      <c r="B456" s="12"/>
      <c r="C456" s="12"/>
      <c r="D456" s="141"/>
      <c r="E456" s="12"/>
      <c r="F456" s="12"/>
      <c r="G456" s="12"/>
      <c r="H456" s="12"/>
      <c r="I456" s="142"/>
      <c r="J456" s="12"/>
      <c r="K456" s="143"/>
      <c r="L456" s="12"/>
      <c r="M456" s="142"/>
      <c r="N456" s="12"/>
      <c r="O456" s="12"/>
      <c r="R456" s="140"/>
      <c r="S456" s="140"/>
      <c r="T456" s="140"/>
      <c r="U456" s="140"/>
      <c r="V456" s="140"/>
      <c r="W456" s="140"/>
      <c r="X456" s="133"/>
    </row>
    <row r="457" spans="1:24" s="11" customFormat="1" ht="90.75" customHeight="1">
      <c r="A457" s="140"/>
      <c r="B457" s="12"/>
      <c r="C457" s="12"/>
      <c r="D457" s="141"/>
      <c r="E457" s="12"/>
      <c r="F457" s="12"/>
      <c r="G457" s="12"/>
      <c r="H457" s="12"/>
      <c r="I457" s="142"/>
      <c r="J457" s="12"/>
      <c r="K457" s="143"/>
      <c r="L457" s="12"/>
      <c r="M457" s="142"/>
      <c r="N457" s="12"/>
      <c r="O457" s="12"/>
      <c r="R457" s="140"/>
      <c r="S457" s="140"/>
      <c r="T457" s="140"/>
      <c r="U457" s="140"/>
      <c r="V457" s="140"/>
      <c r="W457" s="140"/>
      <c r="X457" s="133"/>
    </row>
    <row r="458" spans="1:24" s="11" customFormat="1" ht="90.75" customHeight="1">
      <c r="A458" s="140"/>
      <c r="B458" s="12"/>
      <c r="C458" s="12"/>
      <c r="D458" s="141"/>
      <c r="E458" s="12"/>
      <c r="F458" s="12"/>
      <c r="G458" s="12"/>
      <c r="H458" s="12"/>
      <c r="I458" s="142"/>
      <c r="J458" s="12"/>
      <c r="K458" s="143"/>
      <c r="L458" s="12"/>
      <c r="M458" s="142"/>
      <c r="N458" s="12"/>
      <c r="O458" s="12"/>
      <c r="R458" s="140"/>
      <c r="S458" s="140"/>
      <c r="T458" s="140"/>
      <c r="U458" s="140"/>
      <c r="V458" s="140"/>
      <c r="W458" s="140"/>
      <c r="X458" s="133"/>
    </row>
    <row r="459" spans="1:24" s="11" customFormat="1" ht="90.75" customHeight="1">
      <c r="A459" s="140"/>
      <c r="B459" s="12"/>
      <c r="C459" s="12"/>
      <c r="D459" s="141"/>
      <c r="E459" s="12"/>
      <c r="F459" s="12"/>
      <c r="G459" s="12"/>
      <c r="H459" s="12"/>
      <c r="I459" s="142"/>
      <c r="J459" s="12"/>
      <c r="K459" s="143"/>
      <c r="L459" s="12"/>
      <c r="M459" s="142"/>
      <c r="N459" s="12"/>
      <c r="O459" s="12"/>
      <c r="R459" s="140"/>
      <c r="S459" s="140"/>
      <c r="T459" s="140"/>
      <c r="U459" s="140"/>
      <c r="V459" s="140"/>
      <c r="W459" s="140"/>
      <c r="X459" s="133"/>
    </row>
    <row r="460" spans="1:24" s="11" customFormat="1" ht="90.75" customHeight="1">
      <c r="A460" s="140"/>
      <c r="B460" s="12"/>
      <c r="C460" s="12"/>
      <c r="D460" s="141"/>
      <c r="E460" s="12"/>
      <c r="F460" s="12"/>
      <c r="G460" s="12"/>
      <c r="H460" s="12"/>
      <c r="I460" s="142"/>
      <c r="J460" s="12"/>
      <c r="K460" s="143"/>
      <c r="L460" s="12"/>
      <c r="M460" s="142"/>
      <c r="N460" s="12"/>
      <c r="O460" s="12"/>
      <c r="R460" s="140"/>
      <c r="S460" s="140"/>
      <c r="T460" s="140"/>
      <c r="U460" s="140"/>
      <c r="V460" s="140"/>
      <c r="W460" s="140"/>
      <c r="X460" s="133"/>
    </row>
    <row r="461" spans="1:24" s="11" customFormat="1" ht="90.75" customHeight="1">
      <c r="A461" s="140"/>
      <c r="B461" s="12"/>
      <c r="C461" s="12"/>
      <c r="D461" s="141"/>
      <c r="E461" s="12"/>
      <c r="F461" s="12"/>
      <c r="G461" s="12"/>
      <c r="H461" s="12"/>
      <c r="I461" s="142"/>
      <c r="J461" s="12"/>
      <c r="K461" s="143"/>
      <c r="L461" s="12"/>
      <c r="M461" s="142"/>
      <c r="N461" s="12"/>
      <c r="O461" s="12"/>
      <c r="R461" s="140"/>
      <c r="S461" s="140"/>
      <c r="T461" s="140"/>
      <c r="U461" s="140"/>
      <c r="V461" s="140"/>
      <c r="W461" s="140"/>
      <c r="X461" s="133"/>
    </row>
    <row r="462" spans="1:24" s="11" customFormat="1" ht="90.75" customHeight="1">
      <c r="A462" s="140"/>
      <c r="B462" s="12"/>
      <c r="C462" s="12"/>
      <c r="D462" s="141"/>
      <c r="E462" s="12"/>
      <c r="F462" s="12"/>
      <c r="G462" s="12"/>
      <c r="H462" s="12"/>
      <c r="I462" s="142"/>
      <c r="J462" s="12"/>
      <c r="K462" s="143"/>
      <c r="L462" s="12"/>
      <c r="M462" s="142"/>
      <c r="N462" s="12"/>
      <c r="O462" s="12"/>
      <c r="R462" s="140"/>
      <c r="S462" s="140"/>
      <c r="T462" s="140"/>
      <c r="U462" s="140"/>
      <c r="V462" s="140"/>
      <c r="W462" s="140"/>
      <c r="X462" s="12"/>
    </row>
    <row r="463" spans="1:24" s="11" customFormat="1" ht="90.75" customHeight="1">
      <c r="A463" s="140"/>
      <c r="B463" s="12"/>
      <c r="C463" s="12"/>
      <c r="D463" s="141"/>
      <c r="E463" s="12"/>
      <c r="F463" s="12"/>
      <c r="G463" s="12"/>
      <c r="H463" s="12"/>
      <c r="I463" s="142"/>
      <c r="J463" s="12"/>
      <c r="K463" s="143"/>
      <c r="L463" s="12"/>
      <c r="M463" s="142"/>
      <c r="N463" s="12"/>
      <c r="O463" s="12"/>
      <c r="R463" s="140"/>
      <c r="S463" s="140"/>
      <c r="T463" s="140"/>
      <c r="U463" s="140"/>
      <c r="V463" s="140"/>
      <c r="W463" s="140"/>
      <c r="X463" s="12"/>
    </row>
    <row r="464" spans="1:24" s="11" customFormat="1" ht="90.75" customHeight="1">
      <c r="A464" s="140"/>
      <c r="B464" s="12"/>
      <c r="C464" s="12"/>
      <c r="D464" s="141"/>
      <c r="E464" s="12"/>
      <c r="F464" s="12"/>
      <c r="G464" s="12"/>
      <c r="H464" s="12"/>
      <c r="I464" s="142"/>
      <c r="J464" s="12"/>
      <c r="K464" s="143"/>
      <c r="L464" s="12"/>
      <c r="M464" s="142"/>
      <c r="N464" s="12"/>
      <c r="O464" s="12"/>
      <c r="R464" s="140"/>
      <c r="S464" s="140"/>
      <c r="T464" s="140"/>
      <c r="U464" s="140"/>
      <c r="V464" s="140"/>
      <c r="W464" s="140"/>
      <c r="X464" s="12"/>
    </row>
    <row r="467" spans="1:24" s="11" customFormat="1" ht="90.75" customHeight="1">
      <c r="A467" s="140"/>
      <c r="B467" s="12"/>
      <c r="C467" s="12"/>
      <c r="D467" s="141"/>
      <c r="E467" s="12"/>
      <c r="F467" s="12"/>
      <c r="G467" s="12"/>
      <c r="H467" s="12"/>
      <c r="I467" s="142"/>
      <c r="J467" s="12"/>
      <c r="K467" s="143"/>
      <c r="L467" s="12"/>
      <c r="M467" s="142"/>
      <c r="N467" s="12"/>
      <c r="O467" s="12"/>
      <c r="R467" s="140"/>
      <c r="S467" s="140"/>
      <c r="T467" s="140"/>
      <c r="U467" s="140"/>
      <c r="V467" s="140"/>
      <c r="W467" s="140"/>
      <c r="X467" s="12"/>
    </row>
    <row r="473" spans="1:24" s="19" customFormat="1" ht="90.75" customHeight="1">
      <c r="A473" s="140"/>
      <c r="B473" s="12"/>
      <c r="C473" s="12"/>
      <c r="D473" s="141"/>
      <c r="E473" s="12"/>
      <c r="F473" s="12"/>
      <c r="G473" s="12"/>
      <c r="H473" s="12"/>
      <c r="I473" s="142"/>
      <c r="J473" s="12"/>
      <c r="K473" s="143"/>
      <c r="L473" s="12"/>
      <c r="M473" s="142"/>
      <c r="N473" s="12"/>
      <c r="O473" s="12"/>
      <c r="P473" s="11"/>
      <c r="Q473" s="11"/>
      <c r="R473" s="140"/>
      <c r="S473" s="140"/>
      <c r="T473" s="140"/>
      <c r="U473" s="140"/>
      <c r="V473" s="140"/>
      <c r="W473" s="140"/>
      <c r="X473" s="11"/>
    </row>
    <row r="474" ht="90.75" customHeight="1">
      <c r="X474" s="11"/>
    </row>
    <row r="475" ht="90.75" customHeight="1">
      <c r="X475" s="11"/>
    </row>
    <row r="476" spans="1:24" s="19" customFormat="1" ht="90.75" customHeight="1">
      <c r="A476" s="140"/>
      <c r="B476" s="12"/>
      <c r="C476" s="12"/>
      <c r="D476" s="141"/>
      <c r="E476" s="12"/>
      <c r="F476" s="12"/>
      <c r="G476" s="12"/>
      <c r="H476" s="12"/>
      <c r="I476" s="142"/>
      <c r="J476" s="12"/>
      <c r="K476" s="143"/>
      <c r="L476" s="12"/>
      <c r="M476" s="142"/>
      <c r="N476" s="12"/>
      <c r="O476" s="12"/>
      <c r="P476" s="11"/>
      <c r="Q476" s="11"/>
      <c r="R476" s="140"/>
      <c r="S476" s="140"/>
      <c r="T476" s="140"/>
      <c r="U476" s="140"/>
      <c r="V476" s="140"/>
      <c r="W476" s="140"/>
      <c r="X476" s="11"/>
    </row>
    <row r="477" ht="90.75" customHeight="1">
      <c r="X477" s="11"/>
    </row>
    <row r="478" ht="90.75" customHeight="1">
      <c r="X478" s="11"/>
    </row>
    <row r="479" ht="90.75" customHeight="1">
      <c r="X479" s="11"/>
    </row>
    <row r="480" ht="90.75" customHeight="1">
      <c r="X480" s="11"/>
    </row>
    <row r="481" ht="90.75" customHeight="1">
      <c r="X481" s="11"/>
    </row>
    <row r="482" ht="90.75" customHeight="1">
      <c r="X482" s="11"/>
    </row>
    <row r="483" ht="90.75" customHeight="1">
      <c r="X483" s="11"/>
    </row>
    <row r="484" ht="90.75" customHeight="1">
      <c r="X484" s="11"/>
    </row>
    <row r="485" ht="90.75" customHeight="1">
      <c r="X485" s="11"/>
    </row>
    <row r="486" spans="1:23" s="11" customFormat="1" ht="90.75" customHeight="1">
      <c r="A486" s="140"/>
      <c r="B486" s="12"/>
      <c r="C486" s="12"/>
      <c r="D486" s="141"/>
      <c r="E486" s="12"/>
      <c r="F486" s="12"/>
      <c r="G486" s="12"/>
      <c r="H486" s="12"/>
      <c r="I486" s="142"/>
      <c r="J486" s="12"/>
      <c r="K486" s="143"/>
      <c r="L486" s="12"/>
      <c r="M486" s="142"/>
      <c r="N486" s="12"/>
      <c r="O486" s="12"/>
      <c r="R486" s="140"/>
      <c r="S486" s="140"/>
      <c r="T486" s="140"/>
      <c r="U486" s="140"/>
      <c r="V486" s="140"/>
      <c r="W486" s="140"/>
    </row>
    <row r="487" spans="1:24" s="133" customFormat="1" ht="90.75" customHeight="1">
      <c r="A487" s="140"/>
      <c r="B487" s="12"/>
      <c r="C487" s="12"/>
      <c r="D487" s="141"/>
      <c r="E487" s="12"/>
      <c r="F487" s="12"/>
      <c r="G487" s="12"/>
      <c r="H487" s="12"/>
      <c r="I487" s="142"/>
      <c r="J487" s="12"/>
      <c r="K487" s="143"/>
      <c r="L487" s="12"/>
      <c r="M487" s="142"/>
      <c r="N487" s="12"/>
      <c r="O487" s="12"/>
      <c r="P487" s="11"/>
      <c r="Q487" s="11"/>
      <c r="R487" s="140"/>
      <c r="S487" s="140"/>
      <c r="T487" s="140"/>
      <c r="U487" s="140"/>
      <c r="V487" s="140"/>
      <c r="W487" s="140"/>
      <c r="X487" s="11"/>
    </row>
    <row r="488" ht="90.75" customHeight="1">
      <c r="X488" s="11"/>
    </row>
    <row r="489" ht="90.75" customHeight="1">
      <c r="X489" s="11"/>
    </row>
    <row r="490" ht="90.75" customHeight="1">
      <c r="X490" s="11"/>
    </row>
    <row r="491" ht="90.75" customHeight="1">
      <c r="X491" s="11"/>
    </row>
    <row r="492" ht="90.75" customHeight="1">
      <c r="X492" s="11"/>
    </row>
    <row r="493" ht="90.75" customHeight="1">
      <c r="X493" s="11"/>
    </row>
    <row r="494" ht="90.75" customHeight="1">
      <c r="X494" s="11"/>
    </row>
    <row r="495" ht="90.75" customHeight="1">
      <c r="X495" s="11"/>
    </row>
    <row r="497" spans="1:24" s="13" customFormat="1" ht="90.75" customHeight="1">
      <c r="A497" s="140"/>
      <c r="B497" s="12"/>
      <c r="C497" s="12"/>
      <c r="D497" s="141"/>
      <c r="E497" s="12"/>
      <c r="F497" s="12"/>
      <c r="G497" s="12"/>
      <c r="H497" s="12"/>
      <c r="I497" s="142"/>
      <c r="J497" s="12"/>
      <c r="K497" s="143"/>
      <c r="L497" s="12"/>
      <c r="M497" s="142"/>
      <c r="N497" s="12"/>
      <c r="O497" s="12"/>
      <c r="P497" s="11"/>
      <c r="Q497" s="11"/>
      <c r="R497" s="140"/>
      <c r="S497" s="140"/>
      <c r="T497" s="140"/>
      <c r="U497" s="140"/>
      <c r="V497" s="140"/>
      <c r="W497" s="140"/>
      <c r="X497" s="12"/>
    </row>
    <row r="498" spans="1:24" s="13" customFormat="1" ht="90.75" customHeight="1">
      <c r="A498" s="140"/>
      <c r="B498" s="12"/>
      <c r="C498" s="12"/>
      <c r="D498" s="141"/>
      <c r="E498" s="12"/>
      <c r="F498" s="12"/>
      <c r="G498" s="12"/>
      <c r="H498" s="12"/>
      <c r="I498" s="142"/>
      <c r="J498" s="12"/>
      <c r="K498" s="143"/>
      <c r="L498" s="12"/>
      <c r="M498" s="142"/>
      <c r="N498" s="12"/>
      <c r="O498" s="12"/>
      <c r="P498" s="11"/>
      <c r="Q498" s="11"/>
      <c r="R498" s="140"/>
      <c r="S498" s="140"/>
      <c r="T498" s="140"/>
      <c r="U498" s="140"/>
      <c r="V498" s="140"/>
      <c r="W498" s="140"/>
      <c r="X498" s="12"/>
    </row>
    <row r="499" spans="1:24" s="13" customFormat="1" ht="90.75" customHeight="1">
      <c r="A499" s="140"/>
      <c r="B499" s="12"/>
      <c r="C499" s="12"/>
      <c r="D499" s="141"/>
      <c r="E499" s="12"/>
      <c r="F499" s="12"/>
      <c r="G499" s="12"/>
      <c r="H499" s="12"/>
      <c r="I499" s="142"/>
      <c r="J499" s="12"/>
      <c r="K499" s="143"/>
      <c r="L499" s="12"/>
      <c r="M499" s="142"/>
      <c r="N499" s="12"/>
      <c r="O499" s="12"/>
      <c r="P499" s="11"/>
      <c r="Q499" s="11"/>
      <c r="R499" s="140"/>
      <c r="S499" s="140"/>
      <c r="T499" s="140"/>
      <c r="U499" s="140"/>
      <c r="V499" s="140"/>
      <c r="W499" s="140"/>
      <c r="X499" s="12"/>
    </row>
    <row r="500" spans="1:24" s="13" customFormat="1" ht="90.75" customHeight="1">
      <c r="A500" s="140"/>
      <c r="B500" s="12"/>
      <c r="C500" s="12"/>
      <c r="D500" s="141"/>
      <c r="E500" s="12"/>
      <c r="F500" s="12"/>
      <c r="G500" s="12"/>
      <c r="H500" s="12"/>
      <c r="I500" s="142"/>
      <c r="J500" s="12"/>
      <c r="K500" s="143"/>
      <c r="L500" s="12"/>
      <c r="M500" s="142"/>
      <c r="N500" s="12"/>
      <c r="O500" s="12"/>
      <c r="P500" s="11"/>
      <c r="Q500" s="11"/>
      <c r="R500" s="140"/>
      <c r="S500" s="140"/>
      <c r="T500" s="140"/>
      <c r="U500" s="140"/>
      <c r="V500" s="140"/>
      <c r="W500" s="140"/>
      <c r="X500" s="12"/>
    </row>
    <row r="501" spans="1:24" s="13" customFormat="1" ht="90.75" customHeight="1">
      <c r="A501" s="140"/>
      <c r="B501" s="12"/>
      <c r="C501" s="12"/>
      <c r="D501" s="141"/>
      <c r="E501" s="12"/>
      <c r="F501" s="12"/>
      <c r="G501" s="12"/>
      <c r="H501" s="12"/>
      <c r="I501" s="142"/>
      <c r="J501" s="12"/>
      <c r="K501" s="143"/>
      <c r="L501" s="12"/>
      <c r="M501" s="142"/>
      <c r="N501" s="12"/>
      <c r="O501" s="12"/>
      <c r="P501" s="11"/>
      <c r="Q501" s="11"/>
      <c r="R501" s="140"/>
      <c r="S501" s="140"/>
      <c r="T501" s="140"/>
      <c r="U501" s="140"/>
      <c r="V501" s="140"/>
      <c r="W501" s="140"/>
      <c r="X501" s="12"/>
    </row>
    <row r="502" spans="1:24" s="13" customFormat="1" ht="90.75" customHeight="1">
      <c r="A502" s="140"/>
      <c r="B502" s="12"/>
      <c r="C502" s="12"/>
      <c r="D502" s="141"/>
      <c r="E502" s="12"/>
      <c r="F502" s="12"/>
      <c r="G502" s="12"/>
      <c r="H502" s="12"/>
      <c r="I502" s="142"/>
      <c r="J502" s="12"/>
      <c r="K502" s="143"/>
      <c r="L502" s="12"/>
      <c r="M502" s="142"/>
      <c r="N502" s="12"/>
      <c r="O502" s="12"/>
      <c r="P502" s="11"/>
      <c r="Q502" s="11"/>
      <c r="R502" s="140"/>
      <c r="S502" s="140"/>
      <c r="T502" s="140"/>
      <c r="U502" s="140"/>
      <c r="V502" s="140"/>
      <c r="W502" s="140"/>
      <c r="X502" s="12"/>
    </row>
    <row r="506" spans="1:24" s="19" customFormat="1" ht="90.75" customHeight="1">
      <c r="A506" s="140"/>
      <c r="B506" s="12"/>
      <c r="C506" s="12"/>
      <c r="D506" s="141"/>
      <c r="E506" s="12"/>
      <c r="F506" s="12"/>
      <c r="G506" s="12"/>
      <c r="H506" s="12"/>
      <c r="I506" s="142"/>
      <c r="J506" s="12"/>
      <c r="K506" s="143"/>
      <c r="L506" s="12"/>
      <c r="M506" s="142"/>
      <c r="N506" s="12"/>
      <c r="O506" s="12"/>
      <c r="P506" s="11"/>
      <c r="Q506" s="11"/>
      <c r="R506" s="140"/>
      <c r="S506" s="140"/>
      <c r="T506" s="140"/>
      <c r="U506" s="140"/>
      <c r="V506" s="140"/>
      <c r="W506" s="140"/>
      <c r="X506" s="12"/>
    </row>
    <row r="507" spans="1:24" s="19" customFormat="1" ht="90.75" customHeight="1">
      <c r="A507" s="140"/>
      <c r="B507" s="12"/>
      <c r="C507" s="12"/>
      <c r="D507" s="141"/>
      <c r="E507" s="12"/>
      <c r="F507" s="12"/>
      <c r="G507" s="12"/>
      <c r="H507" s="12"/>
      <c r="I507" s="142"/>
      <c r="J507" s="12"/>
      <c r="K507" s="143"/>
      <c r="L507" s="12"/>
      <c r="M507" s="142"/>
      <c r="N507" s="12"/>
      <c r="O507" s="12"/>
      <c r="P507" s="11"/>
      <c r="Q507" s="11"/>
      <c r="R507" s="140"/>
      <c r="S507" s="140"/>
      <c r="T507" s="140"/>
      <c r="U507" s="140"/>
      <c r="V507" s="140"/>
      <c r="W507" s="140"/>
      <c r="X507" s="12"/>
    </row>
    <row r="508" spans="1:24" s="19" customFormat="1" ht="90.75" customHeight="1">
      <c r="A508" s="140"/>
      <c r="B508" s="12"/>
      <c r="C508" s="12"/>
      <c r="D508" s="141"/>
      <c r="E508" s="12"/>
      <c r="F508" s="12"/>
      <c r="G508" s="12"/>
      <c r="H508" s="12"/>
      <c r="I508" s="142"/>
      <c r="J508" s="12"/>
      <c r="K508" s="143"/>
      <c r="L508" s="12"/>
      <c r="M508" s="142"/>
      <c r="N508" s="12"/>
      <c r="O508" s="12"/>
      <c r="P508" s="11"/>
      <c r="Q508" s="11"/>
      <c r="R508" s="140"/>
      <c r="S508" s="140"/>
      <c r="T508" s="140"/>
      <c r="U508" s="140"/>
      <c r="V508" s="140"/>
      <c r="W508" s="140"/>
      <c r="X508" s="12"/>
    </row>
    <row r="509" spans="1:24" s="19" customFormat="1" ht="90.75" customHeight="1">
      <c r="A509" s="140"/>
      <c r="B509" s="12"/>
      <c r="C509" s="12"/>
      <c r="D509" s="141"/>
      <c r="E509" s="12"/>
      <c r="F509" s="12"/>
      <c r="G509" s="12"/>
      <c r="H509" s="12"/>
      <c r="I509" s="142"/>
      <c r="J509" s="12"/>
      <c r="K509" s="143"/>
      <c r="L509" s="12"/>
      <c r="M509" s="142"/>
      <c r="N509" s="12"/>
      <c r="O509" s="12"/>
      <c r="P509" s="11"/>
      <c r="Q509" s="11"/>
      <c r="R509" s="140"/>
      <c r="S509" s="140"/>
      <c r="T509" s="140"/>
      <c r="U509" s="140"/>
      <c r="V509" s="140"/>
      <c r="W509" s="140"/>
      <c r="X509" s="12"/>
    </row>
    <row r="510" spans="1:24" s="19" customFormat="1" ht="90.75" customHeight="1">
      <c r="A510" s="140"/>
      <c r="B510" s="12"/>
      <c r="C510" s="12"/>
      <c r="D510" s="141"/>
      <c r="E510" s="12"/>
      <c r="F510" s="12"/>
      <c r="G510" s="12"/>
      <c r="H510" s="12"/>
      <c r="I510" s="142"/>
      <c r="J510" s="12"/>
      <c r="K510" s="143"/>
      <c r="L510" s="12"/>
      <c r="M510" s="142"/>
      <c r="N510" s="12"/>
      <c r="O510" s="12"/>
      <c r="P510" s="11"/>
      <c r="Q510" s="11"/>
      <c r="R510" s="140"/>
      <c r="S510" s="140"/>
      <c r="T510" s="140"/>
      <c r="U510" s="140"/>
      <c r="V510" s="140"/>
      <c r="W510" s="140"/>
      <c r="X510" s="12"/>
    </row>
    <row r="511" spans="1:24" s="19" customFormat="1" ht="90.75" customHeight="1">
      <c r="A511" s="140"/>
      <c r="B511" s="12"/>
      <c r="C511" s="12"/>
      <c r="D511" s="141"/>
      <c r="E511" s="12"/>
      <c r="F511" s="12"/>
      <c r="G511" s="12"/>
      <c r="H511" s="12"/>
      <c r="I511" s="142"/>
      <c r="J511" s="12"/>
      <c r="K511" s="143"/>
      <c r="L511" s="12"/>
      <c r="M511" s="142"/>
      <c r="N511" s="12"/>
      <c r="O511" s="12"/>
      <c r="P511" s="11"/>
      <c r="Q511" s="11"/>
      <c r="R511" s="140"/>
      <c r="S511" s="140"/>
      <c r="T511" s="140"/>
      <c r="U511" s="140"/>
      <c r="V511" s="140"/>
      <c r="W511" s="140"/>
      <c r="X511" s="12"/>
    </row>
    <row r="512" spans="1:24" s="19" customFormat="1" ht="90.75" customHeight="1">
      <c r="A512" s="140"/>
      <c r="B512" s="12"/>
      <c r="C512" s="12"/>
      <c r="D512" s="141"/>
      <c r="E512" s="12"/>
      <c r="F512" s="12"/>
      <c r="G512" s="12"/>
      <c r="H512" s="12"/>
      <c r="I512" s="142"/>
      <c r="J512" s="12"/>
      <c r="K512" s="143"/>
      <c r="L512" s="12"/>
      <c r="M512" s="142"/>
      <c r="N512" s="12"/>
      <c r="O512" s="12"/>
      <c r="P512" s="11"/>
      <c r="Q512" s="11"/>
      <c r="R512" s="140"/>
      <c r="S512" s="140"/>
      <c r="T512" s="140"/>
      <c r="U512" s="140"/>
      <c r="V512" s="140"/>
      <c r="W512" s="140"/>
      <c r="X512" s="12"/>
    </row>
    <row r="513" spans="1:23" s="19" customFormat="1" ht="90.75" customHeight="1">
      <c r="A513" s="140"/>
      <c r="B513" s="12"/>
      <c r="C513" s="12"/>
      <c r="D513" s="141"/>
      <c r="E513" s="12"/>
      <c r="F513" s="12"/>
      <c r="G513" s="12"/>
      <c r="H513" s="12"/>
      <c r="I513" s="142"/>
      <c r="J513" s="12"/>
      <c r="K513" s="143"/>
      <c r="L513" s="12"/>
      <c r="M513" s="142"/>
      <c r="N513" s="12"/>
      <c r="O513" s="12"/>
      <c r="P513" s="11"/>
      <c r="Q513" s="11"/>
      <c r="R513" s="140"/>
      <c r="S513" s="140"/>
      <c r="T513" s="140"/>
      <c r="U513" s="140"/>
      <c r="V513" s="140"/>
      <c r="W513" s="140"/>
    </row>
    <row r="514" spans="1:24" s="19" customFormat="1" ht="90.75" customHeight="1">
      <c r="A514" s="140"/>
      <c r="B514" s="12"/>
      <c r="C514" s="12"/>
      <c r="D514" s="141"/>
      <c r="E514" s="12"/>
      <c r="F514" s="12"/>
      <c r="G514" s="12"/>
      <c r="H514" s="12"/>
      <c r="I514" s="142"/>
      <c r="J514" s="12"/>
      <c r="K514" s="143"/>
      <c r="L514" s="12"/>
      <c r="M514" s="142"/>
      <c r="N514" s="12"/>
      <c r="O514" s="12"/>
      <c r="P514" s="11"/>
      <c r="Q514" s="11"/>
      <c r="R514" s="140"/>
      <c r="S514" s="140"/>
      <c r="T514" s="140"/>
      <c r="U514" s="140"/>
      <c r="V514" s="140"/>
      <c r="W514" s="140"/>
      <c r="X514" s="11"/>
    </row>
    <row r="515" spans="1:24" s="19" customFormat="1" ht="90.75" customHeight="1">
      <c r="A515" s="140"/>
      <c r="B515" s="12"/>
      <c r="C515" s="12"/>
      <c r="D515" s="141"/>
      <c r="E515" s="12"/>
      <c r="F515" s="12"/>
      <c r="G515" s="12"/>
      <c r="H515" s="12"/>
      <c r="I515" s="142"/>
      <c r="J515" s="12"/>
      <c r="K515" s="143"/>
      <c r="L515" s="12"/>
      <c r="M515" s="142"/>
      <c r="N515" s="12"/>
      <c r="O515" s="12"/>
      <c r="P515" s="11"/>
      <c r="Q515" s="11"/>
      <c r="R515" s="140"/>
      <c r="S515" s="140"/>
      <c r="T515" s="140"/>
      <c r="U515" s="140"/>
      <c r="V515" s="140"/>
      <c r="W515" s="140"/>
      <c r="X515" s="11"/>
    </row>
    <row r="516" spans="1:24" s="19" customFormat="1" ht="90.75" customHeight="1">
      <c r="A516" s="140"/>
      <c r="B516" s="12"/>
      <c r="C516" s="12"/>
      <c r="D516" s="141"/>
      <c r="E516" s="12"/>
      <c r="F516" s="12"/>
      <c r="G516" s="12"/>
      <c r="H516" s="12"/>
      <c r="I516" s="142"/>
      <c r="J516" s="12"/>
      <c r="K516" s="143"/>
      <c r="L516" s="12"/>
      <c r="M516" s="142"/>
      <c r="N516" s="12"/>
      <c r="O516" s="12"/>
      <c r="P516" s="11"/>
      <c r="Q516" s="11"/>
      <c r="R516" s="140"/>
      <c r="S516" s="140"/>
      <c r="T516" s="140"/>
      <c r="U516" s="140"/>
      <c r="V516" s="140"/>
      <c r="W516" s="140"/>
      <c r="X516" s="12"/>
    </row>
    <row r="517" spans="1:23" s="19" customFormat="1" ht="90.75" customHeight="1">
      <c r="A517" s="140"/>
      <c r="B517" s="12"/>
      <c r="C517" s="12"/>
      <c r="D517" s="141"/>
      <c r="E517" s="12"/>
      <c r="F517" s="12"/>
      <c r="G517" s="12"/>
      <c r="H517" s="12"/>
      <c r="I517" s="142"/>
      <c r="J517" s="12"/>
      <c r="K517" s="143"/>
      <c r="L517" s="12"/>
      <c r="M517" s="142"/>
      <c r="N517" s="12"/>
      <c r="O517" s="12"/>
      <c r="P517" s="11"/>
      <c r="Q517" s="11"/>
      <c r="R517" s="140"/>
      <c r="S517" s="140"/>
      <c r="T517" s="140"/>
      <c r="U517" s="140"/>
      <c r="V517" s="140"/>
      <c r="W517" s="140"/>
    </row>
    <row r="518" spans="1:23" s="19" customFormat="1" ht="90.75" customHeight="1">
      <c r="A518" s="140"/>
      <c r="B518" s="12"/>
      <c r="C518" s="12"/>
      <c r="D518" s="141"/>
      <c r="E518" s="12"/>
      <c r="F518" s="12"/>
      <c r="G518" s="12"/>
      <c r="H518" s="12"/>
      <c r="I518" s="142"/>
      <c r="J518" s="12"/>
      <c r="K518" s="143"/>
      <c r="L518" s="12"/>
      <c r="M518" s="142"/>
      <c r="N518" s="12"/>
      <c r="O518" s="12"/>
      <c r="P518" s="11"/>
      <c r="Q518" s="11"/>
      <c r="R518" s="140"/>
      <c r="S518" s="140"/>
      <c r="T518" s="140"/>
      <c r="U518" s="140"/>
      <c r="V518" s="140"/>
      <c r="W518" s="140"/>
    </row>
    <row r="519" spans="1:23" s="19" customFormat="1" ht="90.75" customHeight="1">
      <c r="A519" s="140"/>
      <c r="B519" s="12"/>
      <c r="C519" s="12"/>
      <c r="D519" s="141"/>
      <c r="E519" s="12"/>
      <c r="F519" s="12"/>
      <c r="G519" s="12"/>
      <c r="H519" s="12"/>
      <c r="I519" s="142"/>
      <c r="J519" s="12"/>
      <c r="K519" s="143"/>
      <c r="L519" s="12"/>
      <c r="M519" s="142"/>
      <c r="N519" s="12"/>
      <c r="O519" s="12"/>
      <c r="P519" s="11"/>
      <c r="Q519" s="11"/>
      <c r="R519" s="140"/>
      <c r="S519" s="140"/>
      <c r="T519" s="140"/>
      <c r="U519" s="140"/>
      <c r="V519" s="140"/>
      <c r="W519" s="140"/>
    </row>
    <row r="520" spans="1:24" s="19" customFormat="1" ht="90.75" customHeight="1">
      <c r="A520" s="140"/>
      <c r="B520" s="12"/>
      <c r="C520" s="12"/>
      <c r="D520" s="141"/>
      <c r="E520" s="12"/>
      <c r="F520" s="12"/>
      <c r="G520" s="12"/>
      <c r="H520" s="12"/>
      <c r="I520" s="142"/>
      <c r="J520" s="12"/>
      <c r="K520" s="143"/>
      <c r="L520" s="12"/>
      <c r="M520" s="142"/>
      <c r="N520" s="12"/>
      <c r="O520" s="12"/>
      <c r="P520" s="11"/>
      <c r="Q520" s="11"/>
      <c r="R520" s="140"/>
      <c r="S520" s="140"/>
      <c r="T520" s="140"/>
      <c r="U520" s="140"/>
      <c r="V520" s="140"/>
      <c r="W520" s="140"/>
      <c r="X520" s="12"/>
    </row>
    <row r="521" spans="1:24" s="19" customFormat="1" ht="90.75" customHeight="1">
      <c r="A521" s="140"/>
      <c r="B521" s="12"/>
      <c r="C521" s="12"/>
      <c r="D521" s="141"/>
      <c r="E521" s="12"/>
      <c r="F521" s="12"/>
      <c r="G521" s="12"/>
      <c r="H521" s="12"/>
      <c r="I521" s="142"/>
      <c r="J521" s="12"/>
      <c r="K521" s="143"/>
      <c r="L521" s="12"/>
      <c r="M521" s="142"/>
      <c r="N521" s="12"/>
      <c r="O521" s="12"/>
      <c r="P521" s="11"/>
      <c r="Q521" s="11"/>
      <c r="R521" s="140"/>
      <c r="S521" s="140"/>
      <c r="T521" s="140"/>
      <c r="U521" s="140"/>
      <c r="V521" s="140"/>
      <c r="W521" s="140"/>
      <c r="X521" s="12"/>
    </row>
    <row r="522" spans="1:24" s="19" customFormat="1" ht="90.75" customHeight="1">
      <c r="A522" s="140"/>
      <c r="B522" s="12"/>
      <c r="C522" s="12"/>
      <c r="D522" s="141"/>
      <c r="E522" s="12"/>
      <c r="F522" s="12"/>
      <c r="G522" s="12"/>
      <c r="H522" s="12"/>
      <c r="I522" s="142"/>
      <c r="J522" s="12"/>
      <c r="K522" s="143"/>
      <c r="L522" s="12"/>
      <c r="M522" s="142"/>
      <c r="N522" s="12"/>
      <c r="O522" s="12"/>
      <c r="P522" s="11"/>
      <c r="Q522" s="11"/>
      <c r="R522" s="140"/>
      <c r="S522" s="140"/>
      <c r="T522" s="140"/>
      <c r="U522" s="140"/>
      <c r="V522" s="140"/>
      <c r="W522" s="140"/>
      <c r="X522" s="12"/>
    </row>
    <row r="523" spans="1:24" s="11" customFormat="1" ht="90.75" customHeight="1">
      <c r="A523" s="140"/>
      <c r="B523" s="12"/>
      <c r="C523" s="12"/>
      <c r="D523" s="141"/>
      <c r="E523" s="12"/>
      <c r="F523" s="12"/>
      <c r="G523" s="12"/>
      <c r="H523" s="12"/>
      <c r="I523" s="142"/>
      <c r="J523" s="12"/>
      <c r="K523" s="143"/>
      <c r="L523" s="12"/>
      <c r="M523" s="142"/>
      <c r="N523" s="12"/>
      <c r="O523" s="12"/>
      <c r="R523" s="140"/>
      <c r="S523" s="140"/>
      <c r="T523" s="140"/>
      <c r="U523" s="140"/>
      <c r="V523" s="140"/>
      <c r="W523" s="140"/>
      <c r="X523" s="127"/>
    </row>
    <row r="524" spans="1:24" s="19" customFormat="1" ht="90.75" customHeight="1">
      <c r="A524" s="140"/>
      <c r="B524" s="12"/>
      <c r="C524" s="12"/>
      <c r="D524" s="141"/>
      <c r="E524" s="12"/>
      <c r="F524" s="12"/>
      <c r="G524" s="12"/>
      <c r="H524" s="12"/>
      <c r="I524" s="142"/>
      <c r="J524" s="12"/>
      <c r="K524" s="143"/>
      <c r="L524" s="12"/>
      <c r="M524" s="142"/>
      <c r="N524" s="12"/>
      <c r="O524" s="12"/>
      <c r="P524" s="11"/>
      <c r="Q524" s="11"/>
      <c r="R524" s="140"/>
      <c r="S524" s="140"/>
      <c r="T524" s="140"/>
      <c r="U524" s="140"/>
      <c r="V524" s="140"/>
      <c r="W524" s="140"/>
      <c r="X524" s="127"/>
    </row>
    <row r="525" spans="1:24" s="19" customFormat="1" ht="90.75" customHeight="1">
      <c r="A525" s="140"/>
      <c r="B525" s="12"/>
      <c r="C525" s="12"/>
      <c r="D525" s="141"/>
      <c r="E525" s="12"/>
      <c r="F525" s="12"/>
      <c r="G525" s="12"/>
      <c r="H525" s="12"/>
      <c r="I525" s="142"/>
      <c r="J525" s="12"/>
      <c r="K525" s="143"/>
      <c r="L525" s="12"/>
      <c r="M525" s="142"/>
      <c r="N525" s="12"/>
      <c r="O525" s="12"/>
      <c r="P525" s="11"/>
      <c r="Q525" s="11"/>
      <c r="R525" s="140"/>
      <c r="S525" s="140"/>
      <c r="T525" s="140"/>
      <c r="U525" s="140"/>
      <c r="V525" s="140"/>
      <c r="W525" s="140"/>
      <c r="X525" s="11"/>
    </row>
    <row r="526" spans="1:24" s="19" customFormat="1" ht="90.75" customHeight="1">
      <c r="A526" s="140"/>
      <c r="B526" s="12"/>
      <c r="C526" s="12"/>
      <c r="D526" s="141"/>
      <c r="E526" s="12"/>
      <c r="F526" s="12"/>
      <c r="G526" s="12"/>
      <c r="H526" s="12"/>
      <c r="I526" s="142"/>
      <c r="J526" s="12"/>
      <c r="K526" s="143"/>
      <c r="L526" s="12"/>
      <c r="M526" s="142"/>
      <c r="N526" s="12"/>
      <c r="O526" s="12"/>
      <c r="P526" s="11"/>
      <c r="Q526" s="11"/>
      <c r="R526" s="140"/>
      <c r="S526" s="140"/>
      <c r="T526" s="140"/>
      <c r="U526" s="140"/>
      <c r="V526" s="140"/>
      <c r="W526" s="140"/>
      <c r="X526" s="11"/>
    </row>
    <row r="527" ht="90.75" customHeight="1">
      <c r="X527" s="11"/>
    </row>
    <row r="531" ht="90.75" customHeight="1">
      <c r="X531" s="11"/>
    </row>
    <row r="539" spans="1:24" s="11" customFormat="1" ht="90.75" customHeight="1">
      <c r="A539" s="140"/>
      <c r="B539" s="12"/>
      <c r="C539" s="12"/>
      <c r="D539" s="141"/>
      <c r="E539" s="12"/>
      <c r="F539" s="12"/>
      <c r="G539" s="12"/>
      <c r="H539" s="12"/>
      <c r="I539" s="142"/>
      <c r="J539" s="12"/>
      <c r="K539" s="143"/>
      <c r="L539" s="12"/>
      <c r="M539" s="142"/>
      <c r="N539" s="12"/>
      <c r="O539" s="12"/>
      <c r="R539" s="140"/>
      <c r="S539" s="140"/>
      <c r="T539" s="140"/>
      <c r="U539" s="140"/>
      <c r="V539" s="140"/>
      <c r="W539" s="140"/>
      <c r="X539" s="12"/>
    </row>
    <row r="540" spans="1:24" s="11" customFormat="1" ht="90.75" customHeight="1">
      <c r="A540" s="140"/>
      <c r="B540" s="12"/>
      <c r="C540" s="12"/>
      <c r="D540" s="141"/>
      <c r="E540" s="12"/>
      <c r="F540" s="12"/>
      <c r="G540" s="12"/>
      <c r="H540" s="12"/>
      <c r="I540" s="142"/>
      <c r="J540" s="12"/>
      <c r="K540" s="143"/>
      <c r="L540" s="12"/>
      <c r="M540" s="142"/>
      <c r="N540" s="12"/>
      <c r="O540" s="12"/>
      <c r="R540" s="140"/>
      <c r="S540" s="140"/>
      <c r="T540" s="140"/>
      <c r="U540" s="140"/>
      <c r="V540" s="140"/>
      <c r="W540" s="140"/>
      <c r="X540" s="12"/>
    </row>
    <row r="541" spans="1:24" s="11" customFormat="1" ht="90.75" customHeight="1">
      <c r="A541" s="140"/>
      <c r="B541" s="12"/>
      <c r="C541" s="12"/>
      <c r="D541" s="141"/>
      <c r="E541" s="12"/>
      <c r="F541" s="12"/>
      <c r="G541" s="12"/>
      <c r="H541" s="12"/>
      <c r="I541" s="142"/>
      <c r="J541" s="12"/>
      <c r="K541" s="143"/>
      <c r="L541" s="12"/>
      <c r="M541" s="142"/>
      <c r="N541" s="12"/>
      <c r="O541" s="12"/>
      <c r="R541" s="140"/>
      <c r="S541" s="140"/>
      <c r="T541" s="140"/>
      <c r="U541" s="140"/>
      <c r="V541" s="140"/>
      <c r="W541" s="140"/>
      <c r="X541" s="127"/>
    </row>
    <row r="544" spans="1:24" s="19" customFormat="1" ht="90.75" customHeight="1">
      <c r="A544" s="140"/>
      <c r="B544" s="12"/>
      <c r="C544" s="12"/>
      <c r="D544" s="141"/>
      <c r="E544" s="12"/>
      <c r="F544" s="12"/>
      <c r="G544" s="12"/>
      <c r="H544" s="12"/>
      <c r="I544" s="142"/>
      <c r="J544" s="12"/>
      <c r="K544" s="143"/>
      <c r="L544" s="12"/>
      <c r="M544" s="142"/>
      <c r="N544" s="12"/>
      <c r="O544" s="12"/>
      <c r="P544" s="11"/>
      <c r="Q544" s="11"/>
      <c r="R544" s="140"/>
      <c r="S544" s="140"/>
      <c r="T544" s="140"/>
      <c r="U544" s="140"/>
      <c r="V544" s="140"/>
      <c r="W544" s="140"/>
      <c r="X544" s="12"/>
    </row>
    <row r="545" ht="90.75" customHeight="1">
      <c r="X545" s="11"/>
    </row>
    <row r="546" spans="1:24" s="11" customFormat="1" ht="90.75" customHeight="1">
      <c r="A546" s="140"/>
      <c r="B546" s="12"/>
      <c r="C546" s="12"/>
      <c r="D546" s="141"/>
      <c r="E546" s="12"/>
      <c r="F546" s="12"/>
      <c r="G546" s="12"/>
      <c r="H546" s="12"/>
      <c r="I546" s="142"/>
      <c r="J546" s="12"/>
      <c r="K546" s="143"/>
      <c r="L546" s="12"/>
      <c r="M546" s="142"/>
      <c r="N546" s="12"/>
      <c r="O546" s="12"/>
      <c r="R546" s="140"/>
      <c r="S546" s="140"/>
      <c r="T546" s="140"/>
      <c r="U546" s="140"/>
      <c r="V546" s="140"/>
      <c r="W546" s="140"/>
      <c r="X546" s="12"/>
    </row>
    <row r="547" spans="1:23" s="11" customFormat="1" ht="90.75" customHeight="1">
      <c r="A547" s="140"/>
      <c r="B547" s="12"/>
      <c r="C547" s="12"/>
      <c r="D547" s="141"/>
      <c r="E547" s="12"/>
      <c r="F547" s="12"/>
      <c r="G547" s="12"/>
      <c r="H547" s="12"/>
      <c r="I547" s="142"/>
      <c r="J547" s="12"/>
      <c r="K547" s="143"/>
      <c r="L547" s="12"/>
      <c r="M547" s="142"/>
      <c r="N547" s="12"/>
      <c r="O547" s="12"/>
      <c r="R547" s="140"/>
      <c r="S547" s="140"/>
      <c r="T547" s="140"/>
      <c r="U547" s="140"/>
      <c r="V547" s="140"/>
      <c r="W547" s="140"/>
    </row>
    <row r="548" spans="1:24" s="11" customFormat="1" ht="90.75" customHeight="1">
      <c r="A548" s="140"/>
      <c r="B548" s="12"/>
      <c r="C548" s="12"/>
      <c r="D548" s="141"/>
      <c r="E548" s="12"/>
      <c r="F548" s="12"/>
      <c r="G548" s="12"/>
      <c r="H548" s="12"/>
      <c r="I548" s="142"/>
      <c r="J548" s="12"/>
      <c r="K548" s="143"/>
      <c r="L548" s="12"/>
      <c r="M548" s="142"/>
      <c r="N548" s="12"/>
      <c r="O548" s="12"/>
      <c r="R548" s="140"/>
      <c r="S548" s="140"/>
      <c r="T548" s="140"/>
      <c r="U548" s="140"/>
      <c r="V548" s="140"/>
      <c r="W548" s="140"/>
      <c r="X548" s="12"/>
    </row>
    <row r="549" spans="1:24" s="11" customFormat="1" ht="90.75" customHeight="1">
      <c r="A549" s="140"/>
      <c r="B549" s="12"/>
      <c r="C549" s="12"/>
      <c r="D549" s="141"/>
      <c r="E549" s="12"/>
      <c r="F549" s="12"/>
      <c r="G549" s="12"/>
      <c r="H549" s="12"/>
      <c r="I549" s="142"/>
      <c r="J549" s="12"/>
      <c r="K549" s="143"/>
      <c r="L549" s="12"/>
      <c r="M549" s="142"/>
      <c r="N549" s="12"/>
      <c r="O549" s="12"/>
      <c r="R549" s="140"/>
      <c r="S549" s="140"/>
      <c r="T549" s="140"/>
      <c r="U549" s="140"/>
      <c r="V549" s="140"/>
      <c r="W549" s="140"/>
      <c r="X549" s="12"/>
    </row>
    <row r="550" ht="90.75" customHeight="1">
      <c r="X550" s="19"/>
    </row>
    <row r="551" ht="90.75" customHeight="1">
      <c r="X551" s="11"/>
    </row>
    <row r="554" spans="1:24" s="133" customFormat="1" ht="90.75" customHeight="1">
      <c r="A554" s="140"/>
      <c r="B554" s="12"/>
      <c r="C554" s="12"/>
      <c r="D554" s="141"/>
      <c r="E554" s="12"/>
      <c r="F554" s="12"/>
      <c r="G554" s="12"/>
      <c r="H554" s="12"/>
      <c r="I554" s="142"/>
      <c r="J554" s="12"/>
      <c r="K554" s="143"/>
      <c r="L554" s="12"/>
      <c r="M554" s="142"/>
      <c r="N554" s="12"/>
      <c r="O554" s="12"/>
      <c r="P554" s="11"/>
      <c r="Q554" s="11"/>
      <c r="R554" s="140"/>
      <c r="S554" s="140"/>
      <c r="T554" s="140"/>
      <c r="U554" s="140"/>
      <c r="V554" s="140"/>
      <c r="W554" s="140"/>
      <c r="X554" s="12"/>
    </row>
    <row r="555" spans="1:24" s="133" customFormat="1" ht="90.75" customHeight="1">
      <c r="A555" s="140"/>
      <c r="B555" s="12"/>
      <c r="C555" s="12"/>
      <c r="D555" s="141"/>
      <c r="E555" s="12"/>
      <c r="F555" s="12"/>
      <c r="G555" s="12"/>
      <c r="H555" s="12"/>
      <c r="I555" s="142"/>
      <c r="J555" s="12"/>
      <c r="K555" s="143"/>
      <c r="L555" s="12"/>
      <c r="M555" s="142"/>
      <c r="N555" s="12"/>
      <c r="O555" s="12"/>
      <c r="P555" s="11"/>
      <c r="Q555" s="11"/>
      <c r="R555" s="140"/>
      <c r="S555" s="140"/>
      <c r="T555" s="140"/>
      <c r="U555" s="140"/>
      <c r="V555" s="140"/>
      <c r="W555" s="140"/>
      <c r="X555" s="12"/>
    </row>
    <row r="556" spans="1:24" s="133" customFormat="1" ht="90.75" customHeight="1">
      <c r="A556" s="140"/>
      <c r="B556" s="12"/>
      <c r="C556" s="12"/>
      <c r="D556" s="141"/>
      <c r="E556" s="12"/>
      <c r="F556" s="12"/>
      <c r="G556" s="12"/>
      <c r="H556" s="12"/>
      <c r="I556" s="142"/>
      <c r="J556" s="12"/>
      <c r="K556" s="143"/>
      <c r="L556" s="12"/>
      <c r="M556" s="142"/>
      <c r="N556" s="12"/>
      <c r="O556" s="12"/>
      <c r="P556" s="11"/>
      <c r="Q556" s="11"/>
      <c r="R556" s="140"/>
      <c r="S556" s="140"/>
      <c r="T556" s="140"/>
      <c r="U556" s="140"/>
      <c r="V556" s="140"/>
      <c r="W556" s="140"/>
      <c r="X556" s="12"/>
    </row>
    <row r="557" spans="1:24" s="133" customFormat="1" ht="90.75" customHeight="1">
      <c r="A557" s="140"/>
      <c r="B557" s="12"/>
      <c r="C557" s="12"/>
      <c r="D557" s="141"/>
      <c r="E557" s="12"/>
      <c r="F557" s="12"/>
      <c r="G557" s="12"/>
      <c r="H557" s="12"/>
      <c r="I557" s="142"/>
      <c r="J557" s="12"/>
      <c r="K557" s="143"/>
      <c r="L557" s="12"/>
      <c r="M557" s="142"/>
      <c r="N557" s="12"/>
      <c r="O557" s="12"/>
      <c r="P557" s="11"/>
      <c r="Q557" s="11"/>
      <c r="R557" s="140"/>
      <c r="S557" s="140"/>
      <c r="T557" s="140"/>
      <c r="U557" s="140"/>
      <c r="V557" s="140"/>
      <c r="W557" s="140"/>
      <c r="X557" s="12"/>
    </row>
    <row r="558" spans="1:24" s="133" customFormat="1" ht="90.75" customHeight="1">
      <c r="A558" s="140"/>
      <c r="B558" s="12"/>
      <c r="C558" s="12"/>
      <c r="D558" s="141"/>
      <c r="E558" s="12"/>
      <c r="F558" s="12"/>
      <c r="G558" s="12"/>
      <c r="H558" s="12"/>
      <c r="I558" s="142"/>
      <c r="J558" s="12"/>
      <c r="K558" s="143"/>
      <c r="L558" s="12"/>
      <c r="M558" s="142"/>
      <c r="N558" s="12"/>
      <c r="O558" s="12"/>
      <c r="P558" s="11"/>
      <c r="Q558" s="11"/>
      <c r="R558" s="140"/>
      <c r="S558" s="140"/>
      <c r="T558" s="140"/>
      <c r="U558" s="140"/>
      <c r="V558" s="140"/>
      <c r="W558" s="140"/>
      <c r="X558" s="12"/>
    </row>
    <row r="559" spans="1:24" s="133" customFormat="1" ht="90.75" customHeight="1">
      <c r="A559" s="140"/>
      <c r="B559" s="12"/>
      <c r="C559" s="12"/>
      <c r="D559" s="141"/>
      <c r="E559" s="12"/>
      <c r="F559" s="12"/>
      <c r="G559" s="12"/>
      <c r="H559" s="12"/>
      <c r="I559" s="142"/>
      <c r="J559" s="12"/>
      <c r="K559" s="143"/>
      <c r="L559" s="12"/>
      <c r="M559" s="142"/>
      <c r="N559" s="12"/>
      <c r="O559" s="12"/>
      <c r="P559" s="11"/>
      <c r="Q559" s="11"/>
      <c r="R559" s="140"/>
      <c r="S559" s="140"/>
      <c r="T559" s="140"/>
      <c r="U559" s="140"/>
      <c r="V559" s="140"/>
      <c r="W559" s="140"/>
      <c r="X559" s="12"/>
    </row>
    <row r="560" spans="1:24" s="133" customFormat="1" ht="90.75" customHeight="1">
      <c r="A560" s="140"/>
      <c r="B560" s="12"/>
      <c r="C560" s="12"/>
      <c r="D560" s="141"/>
      <c r="E560" s="12"/>
      <c r="F560" s="12"/>
      <c r="G560" s="12"/>
      <c r="H560" s="12"/>
      <c r="I560" s="142"/>
      <c r="J560" s="12"/>
      <c r="K560" s="143"/>
      <c r="L560" s="12"/>
      <c r="M560" s="142"/>
      <c r="N560" s="12"/>
      <c r="O560" s="12"/>
      <c r="P560" s="11"/>
      <c r="Q560" s="11"/>
      <c r="R560" s="140"/>
      <c r="S560" s="140"/>
      <c r="T560" s="140"/>
      <c r="U560" s="140"/>
      <c r="V560" s="140"/>
      <c r="W560" s="140"/>
      <c r="X560" s="12"/>
    </row>
    <row r="561" spans="1:24" s="133" customFormat="1" ht="90.75" customHeight="1">
      <c r="A561" s="140"/>
      <c r="B561" s="12"/>
      <c r="C561" s="12"/>
      <c r="D561" s="141"/>
      <c r="E561" s="12"/>
      <c r="F561" s="12"/>
      <c r="G561" s="12"/>
      <c r="H561" s="12"/>
      <c r="I561" s="142"/>
      <c r="J561" s="12"/>
      <c r="K561" s="143"/>
      <c r="L561" s="12"/>
      <c r="M561" s="142"/>
      <c r="N561" s="12"/>
      <c r="O561" s="12"/>
      <c r="P561" s="11"/>
      <c r="Q561" s="11"/>
      <c r="R561" s="140"/>
      <c r="S561" s="140"/>
      <c r="T561" s="140"/>
      <c r="U561" s="140"/>
      <c r="V561" s="140"/>
      <c r="W561" s="140"/>
      <c r="X561" s="12"/>
    </row>
    <row r="562" spans="1:24" s="19" customFormat="1" ht="90.75" customHeight="1">
      <c r="A562" s="140"/>
      <c r="B562" s="12"/>
      <c r="C562" s="12"/>
      <c r="D562" s="141"/>
      <c r="E562" s="12"/>
      <c r="F562" s="12"/>
      <c r="G562" s="12"/>
      <c r="H562" s="12"/>
      <c r="I562" s="142"/>
      <c r="J562" s="12"/>
      <c r="K562" s="143"/>
      <c r="L562" s="12"/>
      <c r="M562" s="142"/>
      <c r="N562" s="12"/>
      <c r="O562" s="12"/>
      <c r="P562" s="11"/>
      <c r="Q562" s="11"/>
      <c r="R562" s="140"/>
      <c r="S562" s="140"/>
      <c r="T562" s="140"/>
      <c r="U562" s="140"/>
      <c r="V562" s="140"/>
      <c r="W562" s="140"/>
      <c r="X562" s="12"/>
    </row>
    <row r="563" spans="1:24" s="19" customFormat="1" ht="90.75" customHeight="1">
      <c r="A563" s="140"/>
      <c r="B563" s="12"/>
      <c r="C563" s="12"/>
      <c r="D563" s="141"/>
      <c r="E563" s="12"/>
      <c r="F563" s="12"/>
      <c r="G563" s="12"/>
      <c r="H563" s="12"/>
      <c r="I563" s="142"/>
      <c r="J563" s="12"/>
      <c r="K563" s="143"/>
      <c r="L563" s="12"/>
      <c r="M563" s="142"/>
      <c r="N563" s="12"/>
      <c r="O563" s="12"/>
      <c r="P563" s="11"/>
      <c r="Q563" s="11"/>
      <c r="R563" s="140"/>
      <c r="S563" s="140"/>
      <c r="T563" s="140"/>
      <c r="U563" s="140"/>
      <c r="V563" s="140"/>
      <c r="W563" s="140"/>
      <c r="X563" s="11"/>
    </row>
    <row r="564" spans="1:24" s="19" customFormat="1" ht="90.75" customHeight="1">
      <c r="A564" s="140"/>
      <c r="B564" s="12"/>
      <c r="C564" s="12"/>
      <c r="D564" s="141"/>
      <c r="E564" s="12"/>
      <c r="F564" s="12"/>
      <c r="G564" s="12"/>
      <c r="H564" s="12"/>
      <c r="I564" s="142"/>
      <c r="J564" s="12"/>
      <c r="K564" s="143"/>
      <c r="L564" s="12"/>
      <c r="M564" s="142"/>
      <c r="N564" s="12"/>
      <c r="O564" s="12"/>
      <c r="P564" s="11"/>
      <c r="Q564" s="11"/>
      <c r="R564" s="140"/>
      <c r="S564" s="140"/>
      <c r="T564" s="140"/>
      <c r="U564" s="140"/>
      <c r="V564" s="140"/>
      <c r="W564" s="140"/>
      <c r="X564" s="11"/>
    </row>
    <row r="565" spans="1:24" s="11" customFormat="1" ht="90.75" customHeight="1">
      <c r="A565" s="140"/>
      <c r="B565" s="12"/>
      <c r="C565" s="12"/>
      <c r="D565" s="141"/>
      <c r="E565" s="12"/>
      <c r="F565" s="12"/>
      <c r="G565" s="12"/>
      <c r="H565" s="12"/>
      <c r="I565" s="142"/>
      <c r="J565" s="12"/>
      <c r="K565" s="143"/>
      <c r="L565" s="12"/>
      <c r="M565" s="142"/>
      <c r="N565" s="12"/>
      <c r="O565" s="12"/>
      <c r="R565" s="140"/>
      <c r="S565" s="140"/>
      <c r="T565" s="140"/>
      <c r="U565" s="140"/>
      <c r="V565" s="140"/>
      <c r="W565" s="140"/>
      <c r="X565" s="12"/>
    </row>
    <row r="566" spans="1:24" s="19" customFormat="1" ht="90.75" customHeight="1">
      <c r="A566" s="140"/>
      <c r="B566" s="12"/>
      <c r="C566" s="12"/>
      <c r="D566" s="141"/>
      <c r="E566" s="12"/>
      <c r="F566" s="12"/>
      <c r="G566" s="12"/>
      <c r="H566" s="12"/>
      <c r="I566" s="142"/>
      <c r="J566" s="12"/>
      <c r="K566" s="143"/>
      <c r="L566" s="12"/>
      <c r="M566" s="142"/>
      <c r="N566" s="12"/>
      <c r="O566" s="12"/>
      <c r="P566" s="11"/>
      <c r="Q566" s="11"/>
      <c r="R566" s="140"/>
      <c r="S566" s="140"/>
      <c r="T566" s="140"/>
      <c r="U566" s="140"/>
      <c r="V566" s="140"/>
      <c r="W566" s="140"/>
      <c r="X566" s="12"/>
    </row>
    <row r="567" spans="1:24" s="19" customFormat="1" ht="90.75" customHeight="1">
      <c r="A567" s="140"/>
      <c r="B567" s="12"/>
      <c r="C567" s="12"/>
      <c r="D567" s="141"/>
      <c r="E567" s="12"/>
      <c r="F567" s="12"/>
      <c r="G567" s="12"/>
      <c r="H567" s="12"/>
      <c r="I567" s="142"/>
      <c r="J567" s="12"/>
      <c r="K567" s="143"/>
      <c r="L567" s="12"/>
      <c r="M567" s="142"/>
      <c r="N567" s="12"/>
      <c r="O567" s="12"/>
      <c r="P567" s="11"/>
      <c r="Q567" s="11"/>
      <c r="R567" s="140"/>
      <c r="S567" s="140"/>
      <c r="T567" s="140"/>
      <c r="U567" s="140"/>
      <c r="V567" s="140"/>
      <c r="W567" s="140"/>
      <c r="X567" s="11"/>
    </row>
    <row r="568" spans="1:24" s="11" customFormat="1" ht="90.75" customHeight="1">
      <c r="A568" s="140"/>
      <c r="B568" s="12"/>
      <c r="C568" s="12"/>
      <c r="D568" s="141"/>
      <c r="E568" s="12"/>
      <c r="F568" s="12"/>
      <c r="G568" s="12"/>
      <c r="H568" s="12"/>
      <c r="I568" s="142"/>
      <c r="J568" s="12"/>
      <c r="K568" s="143"/>
      <c r="L568" s="12"/>
      <c r="M568" s="142"/>
      <c r="N568" s="12"/>
      <c r="O568" s="12"/>
      <c r="R568" s="140"/>
      <c r="S568" s="140"/>
      <c r="T568" s="140"/>
      <c r="U568" s="140"/>
      <c r="V568" s="140"/>
      <c r="W568" s="140"/>
      <c r="X568" s="19"/>
    </row>
    <row r="569" spans="1:24" s="11" customFormat="1" ht="90.75" customHeight="1">
      <c r="A569" s="140"/>
      <c r="B569" s="12"/>
      <c r="C569" s="12"/>
      <c r="D569" s="141"/>
      <c r="E569" s="12"/>
      <c r="F569" s="12"/>
      <c r="G569" s="12"/>
      <c r="H569" s="12"/>
      <c r="I569" s="142"/>
      <c r="J569" s="12"/>
      <c r="K569" s="143"/>
      <c r="L569" s="12"/>
      <c r="M569" s="142"/>
      <c r="N569" s="12"/>
      <c r="O569" s="12"/>
      <c r="R569" s="140"/>
      <c r="S569" s="140"/>
      <c r="T569" s="140"/>
      <c r="U569" s="140"/>
      <c r="V569" s="140"/>
      <c r="W569" s="140"/>
      <c r="X569" s="12"/>
    </row>
    <row r="570" spans="1:24" s="11" customFormat="1" ht="90.75" customHeight="1">
      <c r="A570" s="140"/>
      <c r="B570" s="12"/>
      <c r="C570" s="12"/>
      <c r="D570" s="141"/>
      <c r="E570" s="12"/>
      <c r="F570" s="12"/>
      <c r="G570" s="12"/>
      <c r="H570" s="12"/>
      <c r="I570" s="142"/>
      <c r="J570" s="12"/>
      <c r="K570" s="143"/>
      <c r="L570" s="12"/>
      <c r="M570" s="142"/>
      <c r="N570" s="12"/>
      <c r="O570" s="12"/>
      <c r="R570" s="140"/>
      <c r="S570" s="140"/>
      <c r="T570" s="140"/>
      <c r="U570" s="140"/>
      <c r="V570" s="140"/>
      <c r="W570" s="140"/>
      <c r="X570" s="12"/>
    </row>
    <row r="571" spans="1:24" s="19" customFormat="1" ht="90.75" customHeight="1">
      <c r="A571" s="140"/>
      <c r="B571" s="12"/>
      <c r="C571" s="12"/>
      <c r="D571" s="141"/>
      <c r="E571" s="12"/>
      <c r="F571" s="12"/>
      <c r="G571" s="12"/>
      <c r="H571" s="12"/>
      <c r="I571" s="142"/>
      <c r="J571" s="12"/>
      <c r="K571" s="143"/>
      <c r="L571" s="12"/>
      <c r="M571" s="142"/>
      <c r="N571" s="12"/>
      <c r="O571" s="12"/>
      <c r="P571" s="11"/>
      <c r="Q571" s="11"/>
      <c r="R571" s="140"/>
      <c r="S571" s="140"/>
      <c r="T571" s="140"/>
      <c r="U571" s="140"/>
      <c r="V571" s="140"/>
      <c r="W571" s="140"/>
      <c r="X571" s="11"/>
    </row>
    <row r="572" spans="1:23" s="11" customFormat="1" ht="90.75" customHeight="1">
      <c r="A572" s="140"/>
      <c r="B572" s="12"/>
      <c r="C572" s="12"/>
      <c r="D572" s="141"/>
      <c r="E572" s="12"/>
      <c r="F572" s="12"/>
      <c r="G572" s="12"/>
      <c r="H572" s="12"/>
      <c r="I572" s="142"/>
      <c r="J572" s="12"/>
      <c r="K572" s="143"/>
      <c r="L572" s="12"/>
      <c r="M572" s="142"/>
      <c r="N572" s="12"/>
      <c r="O572" s="12"/>
      <c r="R572" s="140"/>
      <c r="S572" s="140"/>
      <c r="T572" s="140"/>
      <c r="U572" s="140"/>
      <c r="V572" s="140"/>
      <c r="W572" s="140"/>
    </row>
    <row r="573" ht="90.75" customHeight="1">
      <c r="X573" s="11"/>
    </row>
    <row r="574" ht="90.75" customHeight="1">
      <c r="X574" s="11"/>
    </row>
    <row r="576" ht="90.75" customHeight="1">
      <c r="X576" s="11"/>
    </row>
    <row r="577" ht="90.75" customHeight="1">
      <c r="X577" s="11"/>
    </row>
    <row r="578" spans="1:23" s="11" customFormat="1" ht="90.75" customHeight="1">
      <c r="A578" s="140"/>
      <c r="B578" s="12"/>
      <c r="C578" s="12"/>
      <c r="D578" s="141"/>
      <c r="E578" s="12"/>
      <c r="F578" s="12"/>
      <c r="G578" s="12"/>
      <c r="H578" s="12"/>
      <c r="I578" s="142"/>
      <c r="J578" s="12"/>
      <c r="K578" s="143"/>
      <c r="L578" s="12"/>
      <c r="M578" s="142"/>
      <c r="N578" s="12"/>
      <c r="O578" s="12"/>
      <c r="R578" s="140"/>
      <c r="S578" s="140"/>
      <c r="T578" s="140"/>
      <c r="U578" s="140"/>
      <c r="V578" s="140"/>
      <c r="W578" s="140"/>
    </row>
    <row r="579" ht="90.75" customHeight="1">
      <c r="X579" s="11"/>
    </row>
    <row r="580" ht="90.75" customHeight="1">
      <c r="X580" s="11"/>
    </row>
    <row r="581" ht="90.75" customHeight="1">
      <c r="X581" s="11"/>
    </row>
    <row r="582" ht="90.75" customHeight="1">
      <c r="X582" s="11"/>
    </row>
    <row r="583" ht="90.75" customHeight="1">
      <c r="X583" s="11"/>
    </row>
    <row r="584" ht="90.75" customHeight="1">
      <c r="X584" s="11"/>
    </row>
    <row r="585" spans="1:23" s="11" customFormat="1" ht="90.75" customHeight="1">
      <c r="A585" s="140"/>
      <c r="B585" s="12"/>
      <c r="C585" s="12"/>
      <c r="D585" s="141"/>
      <c r="E585" s="12"/>
      <c r="F585" s="12"/>
      <c r="G585" s="12"/>
      <c r="H585" s="12"/>
      <c r="I585" s="142"/>
      <c r="J585" s="12"/>
      <c r="K585" s="143"/>
      <c r="L585" s="12"/>
      <c r="M585" s="142"/>
      <c r="N585" s="12"/>
      <c r="O585" s="12"/>
      <c r="R585" s="140"/>
      <c r="S585" s="140"/>
      <c r="T585" s="140"/>
      <c r="U585" s="140"/>
      <c r="V585" s="140"/>
      <c r="W585" s="140"/>
    </row>
    <row r="586" ht="90.75" customHeight="1">
      <c r="X586" s="11"/>
    </row>
    <row r="589" ht="90.75" customHeight="1">
      <c r="X589" s="11"/>
    </row>
    <row r="590" ht="90.75" customHeight="1">
      <c r="X590" s="11"/>
    </row>
    <row r="593" spans="1:24" s="127" customFormat="1" ht="90.75" customHeight="1">
      <c r="A593" s="140"/>
      <c r="B593" s="12"/>
      <c r="C593" s="12"/>
      <c r="D593" s="141"/>
      <c r="E593" s="12"/>
      <c r="F593" s="12"/>
      <c r="G593" s="12"/>
      <c r="H593" s="12"/>
      <c r="I593" s="142"/>
      <c r="J593" s="12"/>
      <c r="K593" s="143"/>
      <c r="L593" s="12"/>
      <c r="M593" s="142"/>
      <c r="N593" s="12"/>
      <c r="O593" s="12"/>
      <c r="P593" s="11"/>
      <c r="Q593" s="11"/>
      <c r="R593" s="140"/>
      <c r="S593" s="140"/>
      <c r="T593" s="140"/>
      <c r="U593" s="140"/>
      <c r="V593" s="140"/>
      <c r="W593" s="140"/>
      <c r="X593" s="12"/>
    </row>
    <row r="596" ht="90.75" customHeight="1">
      <c r="X596" s="19"/>
    </row>
    <row r="599" ht="90.75" customHeight="1">
      <c r="X599" s="19"/>
    </row>
    <row r="601" spans="1:24" s="11" customFormat="1" ht="90.75" customHeight="1">
      <c r="A601" s="140"/>
      <c r="B601" s="12"/>
      <c r="C601" s="12"/>
      <c r="D601" s="141"/>
      <c r="E601" s="12"/>
      <c r="F601" s="12"/>
      <c r="G601" s="12"/>
      <c r="H601" s="12"/>
      <c r="I601" s="142"/>
      <c r="J601" s="12"/>
      <c r="K601" s="143"/>
      <c r="L601" s="12"/>
      <c r="M601" s="142"/>
      <c r="N601" s="12"/>
      <c r="O601" s="12"/>
      <c r="R601" s="140"/>
      <c r="S601" s="140"/>
      <c r="T601" s="140"/>
      <c r="U601" s="140"/>
      <c r="V601" s="140"/>
      <c r="W601" s="140"/>
      <c r="X601" s="12"/>
    </row>
    <row r="605" spans="1:24" s="11" customFormat="1" ht="90.75" customHeight="1">
      <c r="A605" s="140"/>
      <c r="B605" s="12"/>
      <c r="C605" s="12"/>
      <c r="D605" s="141"/>
      <c r="E605" s="12"/>
      <c r="F605" s="12"/>
      <c r="G605" s="12"/>
      <c r="H605" s="12"/>
      <c r="I605" s="142"/>
      <c r="J605" s="12"/>
      <c r="K605" s="143"/>
      <c r="L605" s="12"/>
      <c r="M605" s="142"/>
      <c r="N605" s="12"/>
      <c r="O605" s="12"/>
      <c r="R605" s="140"/>
      <c r="S605" s="140"/>
      <c r="T605" s="140"/>
      <c r="U605" s="140"/>
      <c r="V605" s="140"/>
      <c r="W605" s="140"/>
      <c r="X605" s="12"/>
    </row>
    <row r="609" ht="90.75" customHeight="1">
      <c r="X609" s="11"/>
    </row>
    <row r="610" ht="90.75" customHeight="1">
      <c r="X610" s="133"/>
    </row>
    <row r="612" spans="1:24" s="127" customFormat="1" ht="90.75" customHeight="1">
      <c r="A612" s="140"/>
      <c r="B612" s="12"/>
      <c r="C612" s="12"/>
      <c r="D612" s="141"/>
      <c r="E612" s="12"/>
      <c r="F612" s="12"/>
      <c r="G612" s="12"/>
      <c r="H612" s="12"/>
      <c r="I612" s="142"/>
      <c r="J612" s="12"/>
      <c r="K612" s="143"/>
      <c r="L612" s="12"/>
      <c r="M612" s="142"/>
      <c r="N612" s="12"/>
      <c r="O612" s="12"/>
      <c r="P612" s="11"/>
      <c r="Q612" s="11"/>
      <c r="R612" s="140"/>
      <c r="S612" s="140"/>
      <c r="T612" s="140"/>
      <c r="U612" s="140"/>
      <c r="V612" s="140"/>
      <c r="W612" s="140"/>
      <c r="X612" s="12"/>
    </row>
    <row r="613" spans="1:24" s="11" customFormat="1" ht="90.75" customHeight="1">
      <c r="A613" s="140"/>
      <c r="B613" s="12"/>
      <c r="C613" s="12"/>
      <c r="D613" s="141"/>
      <c r="E613" s="12"/>
      <c r="F613" s="12"/>
      <c r="G613" s="12"/>
      <c r="H613" s="12"/>
      <c r="I613" s="142"/>
      <c r="J613" s="12"/>
      <c r="K613" s="143"/>
      <c r="L613" s="12"/>
      <c r="M613" s="142"/>
      <c r="N613" s="12"/>
      <c r="O613" s="12"/>
      <c r="R613" s="140"/>
      <c r="S613" s="140"/>
      <c r="T613" s="140"/>
      <c r="U613" s="140"/>
      <c r="V613" s="140"/>
      <c r="W613" s="140"/>
      <c r="X613" s="12"/>
    </row>
    <row r="614" ht="90.75" customHeight="1">
      <c r="X614" s="11"/>
    </row>
    <row r="615" ht="90.75" customHeight="1">
      <c r="X615" s="11"/>
    </row>
    <row r="616" ht="90.75" customHeight="1">
      <c r="X616" s="11"/>
    </row>
    <row r="617" spans="1:24" s="11" customFormat="1" ht="90.75" customHeight="1">
      <c r="A617" s="140"/>
      <c r="B617" s="12"/>
      <c r="C617" s="12"/>
      <c r="D617" s="141"/>
      <c r="E617" s="12"/>
      <c r="F617" s="12"/>
      <c r="G617" s="12"/>
      <c r="H617" s="12"/>
      <c r="I617" s="142"/>
      <c r="J617" s="12"/>
      <c r="K617" s="143"/>
      <c r="L617" s="12"/>
      <c r="M617" s="142"/>
      <c r="N617" s="12"/>
      <c r="O617" s="12"/>
      <c r="R617" s="140"/>
      <c r="S617" s="140"/>
      <c r="T617" s="140"/>
      <c r="U617" s="140"/>
      <c r="V617" s="140"/>
      <c r="W617" s="140"/>
      <c r="X617" s="12"/>
    </row>
    <row r="618" spans="1:24" s="11" customFormat="1" ht="90.75" customHeight="1">
      <c r="A618" s="140"/>
      <c r="B618" s="12"/>
      <c r="C618" s="12"/>
      <c r="D618" s="141"/>
      <c r="E618" s="12"/>
      <c r="F618" s="12"/>
      <c r="G618" s="12"/>
      <c r="H618" s="12"/>
      <c r="I618" s="142"/>
      <c r="J618" s="12"/>
      <c r="K618" s="143"/>
      <c r="L618" s="12"/>
      <c r="M618" s="142"/>
      <c r="N618" s="12"/>
      <c r="O618" s="12"/>
      <c r="R618" s="140"/>
      <c r="S618" s="140"/>
      <c r="T618" s="140"/>
      <c r="U618" s="140"/>
      <c r="V618" s="140"/>
      <c r="W618" s="140"/>
      <c r="X618" s="12"/>
    </row>
    <row r="619" spans="1:24" s="11" customFormat="1" ht="90.75" customHeight="1">
      <c r="A619" s="140"/>
      <c r="B619" s="12"/>
      <c r="C619" s="12"/>
      <c r="D619" s="141"/>
      <c r="E619" s="12"/>
      <c r="F619" s="12"/>
      <c r="G619" s="12"/>
      <c r="H619" s="12"/>
      <c r="I619" s="142"/>
      <c r="J619" s="12"/>
      <c r="K619" s="143"/>
      <c r="L619" s="12"/>
      <c r="M619" s="142"/>
      <c r="N619" s="12"/>
      <c r="O619" s="12"/>
      <c r="R619" s="140"/>
      <c r="S619" s="140"/>
      <c r="T619" s="140"/>
      <c r="U619" s="140"/>
      <c r="V619" s="140"/>
      <c r="W619" s="140"/>
      <c r="X619" s="12"/>
    </row>
    <row r="620" spans="1:24" s="11" customFormat="1" ht="90.75" customHeight="1">
      <c r="A620" s="140"/>
      <c r="B620" s="12"/>
      <c r="C620" s="12"/>
      <c r="D620" s="141"/>
      <c r="E620" s="12"/>
      <c r="F620" s="12"/>
      <c r="G620" s="12"/>
      <c r="H620" s="12"/>
      <c r="I620" s="142"/>
      <c r="J620" s="12"/>
      <c r="K620" s="143"/>
      <c r="L620" s="12"/>
      <c r="M620" s="142"/>
      <c r="N620" s="12"/>
      <c r="O620" s="12"/>
      <c r="R620" s="140"/>
      <c r="S620" s="140"/>
      <c r="T620" s="140"/>
      <c r="U620" s="140"/>
      <c r="V620" s="140"/>
      <c r="W620" s="140"/>
      <c r="X620" s="12"/>
    </row>
    <row r="622" spans="1:24" s="11" customFormat="1" ht="90.75" customHeight="1">
      <c r="A622" s="140"/>
      <c r="B622" s="12"/>
      <c r="C622" s="12"/>
      <c r="D622" s="141"/>
      <c r="E622" s="12"/>
      <c r="F622" s="12"/>
      <c r="G622" s="12"/>
      <c r="H622" s="12"/>
      <c r="I622" s="142"/>
      <c r="J622" s="12"/>
      <c r="K622" s="143"/>
      <c r="L622" s="12"/>
      <c r="M622" s="142"/>
      <c r="N622" s="12"/>
      <c r="O622" s="12"/>
      <c r="R622" s="140"/>
      <c r="S622" s="140"/>
      <c r="T622" s="140"/>
      <c r="U622" s="140"/>
      <c r="V622" s="140"/>
      <c r="W622" s="140"/>
      <c r="X622" s="12"/>
    </row>
    <row r="625" spans="1:23" s="11" customFormat="1" ht="90.75" customHeight="1">
      <c r="A625" s="140"/>
      <c r="B625" s="12"/>
      <c r="C625" s="12"/>
      <c r="D625" s="141"/>
      <c r="E625" s="12"/>
      <c r="F625" s="12"/>
      <c r="G625" s="12"/>
      <c r="H625" s="12"/>
      <c r="I625" s="142"/>
      <c r="J625" s="12"/>
      <c r="K625" s="143"/>
      <c r="L625" s="12"/>
      <c r="M625" s="142"/>
      <c r="N625" s="12"/>
      <c r="O625" s="12"/>
      <c r="R625" s="140"/>
      <c r="S625" s="140"/>
      <c r="T625" s="140"/>
      <c r="U625" s="140"/>
      <c r="V625" s="140"/>
      <c r="W625" s="140"/>
    </row>
    <row r="626" spans="1:24" s="11" customFormat="1" ht="90.75" customHeight="1">
      <c r="A626" s="140"/>
      <c r="B626" s="12"/>
      <c r="C626" s="12"/>
      <c r="D626" s="141"/>
      <c r="E626" s="12"/>
      <c r="F626" s="12"/>
      <c r="G626" s="12"/>
      <c r="H626" s="12"/>
      <c r="I626" s="142"/>
      <c r="J626" s="12"/>
      <c r="K626" s="143"/>
      <c r="L626" s="12"/>
      <c r="M626" s="142"/>
      <c r="N626" s="12"/>
      <c r="O626" s="12"/>
      <c r="R626" s="140"/>
      <c r="S626" s="140"/>
      <c r="T626" s="140"/>
      <c r="U626" s="140"/>
      <c r="V626" s="140"/>
      <c r="W626" s="140"/>
      <c r="X626" s="12"/>
    </row>
    <row r="631" spans="1:24" s="19" customFormat="1" ht="90.75" customHeight="1">
      <c r="A631" s="140"/>
      <c r="B631" s="12"/>
      <c r="C631" s="12"/>
      <c r="D631" s="141"/>
      <c r="E631" s="12"/>
      <c r="F631" s="12"/>
      <c r="G631" s="12"/>
      <c r="H631" s="12"/>
      <c r="I631" s="142"/>
      <c r="J631" s="12"/>
      <c r="K631" s="143"/>
      <c r="L631" s="12"/>
      <c r="M631" s="142"/>
      <c r="N631" s="12"/>
      <c r="O631" s="12"/>
      <c r="P631" s="11"/>
      <c r="Q631" s="11"/>
      <c r="R631" s="140"/>
      <c r="S631" s="140"/>
      <c r="T631" s="140"/>
      <c r="U631" s="140"/>
      <c r="V631" s="140"/>
      <c r="W631" s="140"/>
      <c r="X631" s="12"/>
    </row>
    <row r="632" spans="1:24" s="11" customFormat="1" ht="90.75" customHeight="1">
      <c r="A632" s="140"/>
      <c r="B632" s="12"/>
      <c r="C632" s="12"/>
      <c r="D632" s="141"/>
      <c r="E632" s="12"/>
      <c r="F632" s="12"/>
      <c r="G632" s="12"/>
      <c r="H632" s="12"/>
      <c r="I632" s="142"/>
      <c r="J632" s="12"/>
      <c r="K632" s="143"/>
      <c r="L632" s="12"/>
      <c r="M632" s="142"/>
      <c r="N632" s="12"/>
      <c r="O632" s="12"/>
      <c r="R632" s="140"/>
      <c r="S632" s="140"/>
      <c r="T632" s="140"/>
      <c r="U632" s="140"/>
      <c r="V632" s="140"/>
      <c r="W632" s="140"/>
      <c r="X632" s="12"/>
    </row>
    <row r="633" spans="1:24" s="11" customFormat="1" ht="90.75" customHeight="1">
      <c r="A633" s="140"/>
      <c r="B633" s="12"/>
      <c r="C633" s="12"/>
      <c r="D633" s="141"/>
      <c r="E633" s="12"/>
      <c r="F633" s="12"/>
      <c r="G633" s="12"/>
      <c r="H633" s="12"/>
      <c r="I633" s="142"/>
      <c r="J633" s="12"/>
      <c r="K633" s="143"/>
      <c r="L633" s="12"/>
      <c r="M633" s="142"/>
      <c r="N633" s="12"/>
      <c r="O633" s="12"/>
      <c r="R633" s="140"/>
      <c r="S633" s="140"/>
      <c r="T633" s="140"/>
      <c r="U633" s="140"/>
      <c r="V633" s="140"/>
      <c r="W633" s="140"/>
      <c r="X633" s="12"/>
    </row>
    <row r="634" spans="1:24" s="11" customFormat="1" ht="90.75" customHeight="1">
      <c r="A634" s="140"/>
      <c r="B634" s="12"/>
      <c r="C634" s="12"/>
      <c r="D634" s="141"/>
      <c r="E634" s="12"/>
      <c r="F634" s="12"/>
      <c r="G634" s="12"/>
      <c r="H634" s="12"/>
      <c r="I634" s="142"/>
      <c r="J634" s="12"/>
      <c r="K634" s="143"/>
      <c r="L634" s="12"/>
      <c r="M634" s="142"/>
      <c r="N634" s="12"/>
      <c r="O634" s="12"/>
      <c r="R634" s="140"/>
      <c r="S634" s="140"/>
      <c r="T634" s="140"/>
      <c r="U634" s="140"/>
      <c r="V634" s="140"/>
      <c r="W634" s="140"/>
      <c r="X634" s="13"/>
    </row>
    <row r="635" spans="1:24" s="11" customFormat="1" ht="90.75" customHeight="1">
      <c r="A635" s="140"/>
      <c r="B635" s="12"/>
      <c r="C635" s="12"/>
      <c r="D635" s="141"/>
      <c r="E635" s="12"/>
      <c r="F635" s="12"/>
      <c r="G635" s="12"/>
      <c r="H635" s="12"/>
      <c r="I635" s="142"/>
      <c r="J635" s="12"/>
      <c r="K635" s="143"/>
      <c r="L635" s="12"/>
      <c r="M635" s="142"/>
      <c r="N635" s="12"/>
      <c r="O635" s="12"/>
      <c r="R635" s="140"/>
      <c r="S635" s="140"/>
      <c r="T635" s="140"/>
      <c r="U635" s="140"/>
      <c r="V635" s="140"/>
      <c r="W635" s="140"/>
      <c r="X635" s="13"/>
    </row>
    <row r="636" spans="1:24" s="11" customFormat="1" ht="90.75" customHeight="1">
      <c r="A636" s="140"/>
      <c r="B636" s="12"/>
      <c r="C636" s="12"/>
      <c r="D636" s="141"/>
      <c r="E636" s="12"/>
      <c r="F636" s="12"/>
      <c r="G636" s="12"/>
      <c r="H636" s="12"/>
      <c r="I636" s="142"/>
      <c r="J636" s="12"/>
      <c r="K636" s="143"/>
      <c r="L636" s="12"/>
      <c r="M636" s="142"/>
      <c r="N636" s="12"/>
      <c r="O636" s="12"/>
      <c r="R636" s="140"/>
      <c r="S636" s="140"/>
      <c r="T636" s="140"/>
      <c r="U636" s="140"/>
      <c r="V636" s="140"/>
      <c r="W636" s="140"/>
      <c r="X636" s="13"/>
    </row>
    <row r="637" ht="90.75" customHeight="1">
      <c r="X637" s="13"/>
    </row>
    <row r="638" ht="90.75" customHeight="1">
      <c r="X638" s="13"/>
    </row>
    <row r="639" ht="90.75" customHeight="1">
      <c r="X639" s="13"/>
    </row>
    <row r="640" spans="1:24" s="11" customFormat="1" ht="90.75" customHeight="1">
      <c r="A640" s="140"/>
      <c r="B640" s="12"/>
      <c r="C640" s="12"/>
      <c r="D640" s="141"/>
      <c r="E640" s="12"/>
      <c r="F640" s="12"/>
      <c r="G640" s="12"/>
      <c r="H640" s="12"/>
      <c r="I640" s="142"/>
      <c r="J640" s="12"/>
      <c r="K640" s="143"/>
      <c r="L640" s="12"/>
      <c r="M640" s="142"/>
      <c r="N640" s="12"/>
      <c r="O640" s="12"/>
      <c r="R640" s="140"/>
      <c r="S640" s="140"/>
      <c r="T640" s="140"/>
      <c r="U640" s="140"/>
      <c r="V640" s="140"/>
      <c r="W640" s="140"/>
      <c r="X640" s="12"/>
    </row>
    <row r="643" spans="1:24" s="11" customFormat="1" ht="90.75" customHeight="1">
      <c r="A643" s="140"/>
      <c r="B643" s="12"/>
      <c r="C643" s="12"/>
      <c r="D643" s="141"/>
      <c r="E643" s="12"/>
      <c r="F643" s="12"/>
      <c r="G643" s="12"/>
      <c r="H643" s="12"/>
      <c r="I643" s="142"/>
      <c r="J643" s="12"/>
      <c r="K643" s="143"/>
      <c r="L643" s="12"/>
      <c r="M643" s="142"/>
      <c r="N643" s="12"/>
      <c r="O643" s="12"/>
      <c r="R643" s="140"/>
      <c r="S643" s="140"/>
      <c r="T643" s="140"/>
      <c r="U643" s="140"/>
      <c r="V643" s="140"/>
      <c r="W643" s="140"/>
      <c r="X643" s="19"/>
    </row>
    <row r="644" spans="1:24" s="11" customFormat="1" ht="90.75" customHeight="1">
      <c r="A644" s="140"/>
      <c r="B644" s="12"/>
      <c r="C644" s="12"/>
      <c r="D644" s="141"/>
      <c r="E644" s="12"/>
      <c r="F644" s="12"/>
      <c r="G644" s="12"/>
      <c r="H644" s="12"/>
      <c r="I644" s="142"/>
      <c r="J644" s="12"/>
      <c r="K644" s="143"/>
      <c r="L644" s="12"/>
      <c r="M644" s="142"/>
      <c r="N644" s="12"/>
      <c r="O644" s="12"/>
      <c r="R644" s="140"/>
      <c r="S644" s="140"/>
      <c r="T644" s="140"/>
      <c r="U644" s="140"/>
      <c r="V644" s="140"/>
      <c r="W644" s="140"/>
      <c r="X644" s="19"/>
    </row>
    <row r="645" ht="90.75" customHeight="1">
      <c r="X645" s="19"/>
    </row>
    <row r="646" ht="90.75" customHeight="1">
      <c r="X646" s="19"/>
    </row>
    <row r="647" ht="90.75" customHeight="1">
      <c r="X647" s="19"/>
    </row>
    <row r="648" ht="90.75" customHeight="1">
      <c r="X648" s="19"/>
    </row>
    <row r="649" ht="90.75" customHeight="1">
      <c r="X649" s="19"/>
    </row>
    <row r="650" spans="1:24" s="133" customFormat="1" ht="90.75" customHeight="1">
      <c r="A650" s="140"/>
      <c r="B650" s="12"/>
      <c r="C650" s="12"/>
      <c r="D650" s="141"/>
      <c r="E650" s="12"/>
      <c r="F650" s="12"/>
      <c r="G650" s="12"/>
      <c r="H650" s="12"/>
      <c r="I650" s="142"/>
      <c r="J650" s="12"/>
      <c r="K650" s="143"/>
      <c r="L650" s="12"/>
      <c r="M650" s="142"/>
      <c r="N650" s="12"/>
      <c r="O650" s="12"/>
      <c r="P650" s="11"/>
      <c r="Q650" s="11"/>
      <c r="R650" s="140"/>
      <c r="S650" s="140"/>
      <c r="T650" s="140"/>
      <c r="U650" s="140"/>
      <c r="V650" s="140"/>
      <c r="W650" s="140"/>
      <c r="X650" s="19"/>
    </row>
    <row r="651" ht="90.75" customHeight="1">
      <c r="X651" s="19"/>
    </row>
    <row r="652" spans="1:24" s="133" customFormat="1" ht="90.75" customHeight="1">
      <c r="A652" s="140"/>
      <c r="B652" s="12"/>
      <c r="C652" s="12"/>
      <c r="D652" s="141"/>
      <c r="E652" s="12"/>
      <c r="F652" s="12"/>
      <c r="G652" s="12"/>
      <c r="H652" s="12"/>
      <c r="I652" s="142"/>
      <c r="J652" s="12"/>
      <c r="K652" s="143"/>
      <c r="L652" s="12"/>
      <c r="M652" s="142"/>
      <c r="N652" s="12"/>
      <c r="O652" s="12"/>
      <c r="P652" s="11"/>
      <c r="Q652" s="11"/>
      <c r="R652" s="140"/>
      <c r="S652" s="140"/>
      <c r="T652" s="140"/>
      <c r="U652" s="140"/>
      <c r="V652" s="140"/>
      <c r="W652" s="140"/>
      <c r="X652" s="19"/>
    </row>
    <row r="653" spans="1:23" s="19" customFormat="1" ht="90.75" customHeight="1">
      <c r="A653" s="140"/>
      <c r="B653" s="12"/>
      <c r="C653" s="12"/>
      <c r="D653" s="141"/>
      <c r="E653" s="12"/>
      <c r="F653" s="12"/>
      <c r="G653" s="12"/>
      <c r="H653" s="12"/>
      <c r="I653" s="142"/>
      <c r="J653" s="12"/>
      <c r="K653" s="143"/>
      <c r="L653" s="12"/>
      <c r="M653" s="142"/>
      <c r="N653" s="12"/>
      <c r="O653" s="12"/>
      <c r="P653" s="11"/>
      <c r="Q653" s="11"/>
      <c r="R653" s="140"/>
      <c r="S653" s="140"/>
      <c r="T653" s="140"/>
      <c r="U653" s="140"/>
      <c r="V653" s="140"/>
      <c r="W653" s="140"/>
    </row>
    <row r="654" spans="1:23" s="19" customFormat="1" ht="90.75" customHeight="1">
      <c r="A654" s="140"/>
      <c r="B654" s="12"/>
      <c r="C654" s="12"/>
      <c r="D654" s="141"/>
      <c r="E654" s="12"/>
      <c r="F654" s="12"/>
      <c r="G654" s="12"/>
      <c r="H654" s="12"/>
      <c r="I654" s="142"/>
      <c r="J654" s="12"/>
      <c r="K654" s="143"/>
      <c r="L654" s="12"/>
      <c r="M654" s="142"/>
      <c r="N654" s="12"/>
      <c r="O654" s="12"/>
      <c r="P654" s="11"/>
      <c r="Q654" s="11"/>
      <c r="R654" s="140"/>
      <c r="S654" s="140"/>
      <c r="T654" s="140"/>
      <c r="U654" s="140"/>
      <c r="V654" s="140"/>
      <c r="W654" s="140"/>
    </row>
    <row r="655" ht="90.75" customHeight="1">
      <c r="X655" s="19"/>
    </row>
    <row r="656" ht="90.75" customHeight="1">
      <c r="X656" s="19"/>
    </row>
    <row r="657" ht="90.75" customHeight="1">
      <c r="X657" s="19"/>
    </row>
    <row r="658" ht="90.75" customHeight="1">
      <c r="X658" s="19"/>
    </row>
    <row r="659" ht="90.75" customHeight="1">
      <c r="X659" s="19"/>
    </row>
    <row r="660" ht="90.75" customHeight="1">
      <c r="X660" s="11"/>
    </row>
    <row r="661" ht="90.75" customHeight="1">
      <c r="X661" s="19"/>
    </row>
    <row r="662" spans="1:24" s="133" customFormat="1" ht="90.75" customHeight="1">
      <c r="A662" s="140"/>
      <c r="B662" s="12"/>
      <c r="C662" s="12"/>
      <c r="D662" s="141"/>
      <c r="E662" s="12"/>
      <c r="F662" s="12"/>
      <c r="G662" s="12"/>
      <c r="H662" s="12"/>
      <c r="I662" s="142"/>
      <c r="J662" s="12"/>
      <c r="K662" s="143"/>
      <c r="L662" s="12"/>
      <c r="M662" s="142"/>
      <c r="N662" s="12"/>
      <c r="O662" s="12"/>
      <c r="P662" s="11"/>
      <c r="Q662" s="11"/>
      <c r="R662" s="140"/>
      <c r="S662" s="140"/>
      <c r="T662" s="140"/>
      <c r="U662" s="140"/>
      <c r="V662" s="140"/>
      <c r="W662" s="140"/>
      <c r="X662" s="19"/>
    </row>
    <row r="663" spans="1:24" s="133" customFormat="1" ht="90.75" customHeight="1">
      <c r="A663" s="140"/>
      <c r="B663" s="12"/>
      <c r="C663" s="12"/>
      <c r="D663" s="141"/>
      <c r="E663" s="12"/>
      <c r="F663" s="12"/>
      <c r="G663" s="12"/>
      <c r="H663" s="12"/>
      <c r="I663" s="142"/>
      <c r="J663" s="12"/>
      <c r="K663" s="143"/>
      <c r="L663" s="12"/>
      <c r="M663" s="142"/>
      <c r="N663" s="12"/>
      <c r="O663" s="12"/>
      <c r="P663" s="11"/>
      <c r="Q663" s="11"/>
      <c r="R663" s="140"/>
      <c r="S663" s="140"/>
      <c r="T663" s="140"/>
      <c r="U663" s="140"/>
      <c r="V663" s="140"/>
      <c r="W663" s="140"/>
      <c r="X663" s="19"/>
    </row>
    <row r="664" spans="1:24" s="133" customFormat="1" ht="90.75" customHeight="1">
      <c r="A664" s="140"/>
      <c r="B664" s="12"/>
      <c r="C664" s="12"/>
      <c r="D664" s="141"/>
      <c r="E664" s="12"/>
      <c r="F664" s="12"/>
      <c r="G664" s="12"/>
      <c r="H664" s="12"/>
      <c r="I664" s="142"/>
      <c r="J664" s="12"/>
      <c r="K664" s="143"/>
      <c r="L664" s="12"/>
      <c r="M664" s="142"/>
      <c r="N664" s="12"/>
      <c r="O664" s="12"/>
      <c r="P664" s="11"/>
      <c r="Q664" s="11"/>
      <c r="R664" s="140"/>
      <c r="S664" s="140"/>
      <c r="T664" s="140"/>
      <c r="U664" s="140"/>
      <c r="V664" s="140"/>
      <c r="W664" s="140"/>
      <c r="X664" s="12"/>
    </row>
    <row r="665" spans="1:24" s="133" customFormat="1" ht="90.75" customHeight="1">
      <c r="A665" s="140"/>
      <c r="B665" s="12"/>
      <c r="C665" s="12"/>
      <c r="D665" s="141"/>
      <c r="E665" s="12"/>
      <c r="F665" s="12"/>
      <c r="G665" s="12"/>
      <c r="H665" s="12"/>
      <c r="I665" s="142"/>
      <c r="J665" s="12"/>
      <c r="K665" s="143"/>
      <c r="L665" s="12"/>
      <c r="M665" s="142"/>
      <c r="N665" s="12"/>
      <c r="O665" s="12"/>
      <c r="P665" s="11"/>
      <c r="Q665" s="11"/>
      <c r="R665" s="140"/>
      <c r="S665" s="140"/>
      <c r="T665" s="140"/>
      <c r="U665" s="140"/>
      <c r="V665" s="140"/>
      <c r="W665" s="140"/>
      <c r="X665" s="12"/>
    </row>
    <row r="666" spans="1:24" s="133" customFormat="1" ht="90.75" customHeight="1">
      <c r="A666" s="140"/>
      <c r="B666" s="12"/>
      <c r="C666" s="12"/>
      <c r="D666" s="141"/>
      <c r="E666" s="12"/>
      <c r="F666" s="12"/>
      <c r="G666" s="12"/>
      <c r="H666" s="12"/>
      <c r="I666" s="142"/>
      <c r="J666" s="12"/>
      <c r="K666" s="143"/>
      <c r="L666" s="12"/>
      <c r="M666" s="142"/>
      <c r="N666" s="12"/>
      <c r="O666" s="12"/>
      <c r="P666" s="11"/>
      <c r="Q666" s="11"/>
      <c r="R666" s="140"/>
      <c r="S666" s="140"/>
      <c r="T666" s="140"/>
      <c r="U666" s="140"/>
      <c r="V666" s="140"/>
      <c r="W666" s="140"/>
      <c r="X666" s="12"/>
    </row>
    <row r="667" spans="1:24" s="133" customFormat="1" ht="90.75" customHeight="1">
      <c r="A667" s="140"/>
      <c r="B667" s="12"/>
      <c r="C667" s="12"/>
      <c r="D667" s="141"/>
      <c r="E667" s="12"/>
      <c r="F667" s="12"/>
      <c r="G667" s="12"/>
      <c r="H667" s="12"/>
      <c r="I667" s="142"/>
      <c r="J667" s="12"/>
      <c r="K667" s="143"/>
      <c r="L667" s="12"/>
      <c r="M667" s="142"/>
      <c r="N667" s="12"/>
      <c r="O667" s="12"/>
      <c r="P667" s="11"/>
      <c r="Q667" s="11"/>
      <c r="R667" s="140"/>
      <c r="S667" s="140"/>
      <c r="T667" s="140"/>
      <c r="U667" s="140"/>
      <c r="V667" s="140"/>
      <c r="W667" s="140"/>
      <c r="X667" s="12"/>
    </row>
    <row r="672" spans="1:24" s="11" customFormat="1" ht="90.75" customHeight="1">
      <c r="A672" s="140"/>
      <c r="B672" s="12"/>
      <c r="C672" s="12"/>
      <c r="D672" s="141"/>
      <c r="E672" s="12"/>
      <c r="F672" s="12"/>
      <c r="G672" s="12"/>
      <c r="H672" s="12"/>
      <c r="I672" s="142"/>
      <c r="J672" s="12"/>
      <c r="K672" s="143"/>
      <c r="L672" s="12"/>
      <c r="M672" s="142"/>
      <c r="N672" s="12"/>
      <c r="O672" s="12"/>
      <c r="R672" s="140"/>
      <c r="S672" s="140"/>
      <c r="T672" s="140"/>
      <c r="U672" s="140"/>
      <c r="V672" s="140"/>
      <c r="W672" s="140"/>
      <c r="X672" s="12"/>
    </row>
    <row r="673" spans="1:24" s="11" customFormat="1" ht="90.75" customHeight="1">
      <c r="A673" s="140"/>
      <c r="B673" s="12"/>
      <c r="C673" s="12"/>
      <c r="D673" s="141"/>
      <c r="E673" s="12"/>
      <c r="F673" s="12"/>
      <c r="G673" s="12"/>
      <c r="H673" s="12"/>
      <c r="I673" s="142"/>
      <c r="J673" s="12"/>
      <c r="K673" s="143"/>
      <c r="L673" s="12"/>
      <c r="M673" s="142"/>
      <c r="N673" s="12"/>
      <c r="O673" s="12"/>
      <c r="R673" s="140"/>
      <c r="S673" s="140"/>
      <c r="T673" s="140"/>
      <c r="U673" s="140"/>
      <c r="V673" s="140"/>
      <c r="W673" s="140"/>
      <c r="X673" s="12"/>
    </row>
    <row r="675" spans="1:24" s="133" customFormat="1" ht="90.75" customHeight="1">
      <c r="A675" s="140"/>
      <c r="B675" s="12"/>
      <c r="C675" s="12"/>
      <c r="D675" s="141"/>
      <c r="E675" s="12"/>
      <c r="F675" s="12"/>
      <c r="G675" s="12"/>
      <c r="H675" s="12"/>
      <c r="I675" s="142"/>
      <c r="J675" s="12"/>
      <c r="K675" s="143"/>
      <c r="L675" s="12"/>
      <c r="M675" s="142"/>
      <c r="N675" s="12"/>
      <c r="O675" s="12"/>
      <c r="P675" s="11"/>
      <c r="Q675" s="11"/>
      <c r="R675" s="140"/>
      <c r="S675" s="140"/>
      <c r="T675" s="140"/>
      <c r="U675" s="140"/>
      <c r="V675" s="140"/>
      <c r="W675" s="140"/>
      <c r="X675" s="12"/>
    </row>
    <row r="676" spans="1:24" s="133" customFormat="1" ht="90.75" customHeight="1">
      <c r="A676" s="140"/>
      <c r="B676" s="12"/>
      <c r="C676" s="12"/>
      <c r="D676" s="141"/>
      <c r="E676" s="12"/>
      <c r="F676" s="12"/>
      <c r="G676" s="12"/>
      <c r="H676" s="12"/>
      <c r="I676" s="142"/>
      <c r="J676" s="12"/>
      <c r="K676" s="143"/>
      <c r="L676" s="12"/>
      <c r="M676" s="142"/>
      <c r="N676" s="12"/>
      <c r="O676" s="12"/>
      <c r="P676" s="11"/>
      <c r="Q676" s="11"/>
      <c r="R676" s="140"/>
      <c r="S676" s="140"/>
      <c r="T676" s="140"/>
      <c r="U676" s="140"/>
      <c r="V676" s="140"/>
      <c r="W676" s="140"/>
      <c r="X676" s="11"/>
    </row>
    <row r="677" spans="1:24" s="133" customFormat="1" ht="90.75" customHeight="1">
      <c r="A677" s="140"/>
      <c r="B677" s="12"/>
      <c r="C677" s="12"/>
      <c r="D677" s="141"/>
      <c r="E677" s="12"/>
      <c r="F677" s="12"/>
      <c r="G677" s="12"/>
      <c r="H677" s="12"/>
      <c r="I677" s="142"/>
      <c r="J677" s="12"/>
      <c r="K677" s="143"/>
      <c r="L677" s="12"/>
      <c r="M677" s="142"/>
      <c r="N677" s="12"/>
      <c r="O677" s="12"/>
      <c r="P677" s="11"/>
      <c r="Q677" s="11"/>
      <c r="R677" s="140"/>
      <c r="S677" s="140"/>
      <c r="T677" s="140"/>
      <c r="U677" s="140"/>
      <c r="V677" s="140"/>
      <c r="W677" s="140"/>
      <c r="X677" s="11"/>
    </row>
    <row r="678" spans="1:23" s="11" customFormat="1" ht="90.75" customHeight="1">
      <c r="A678" s="140"/>
      <c r="B678" s="12"/>
      <c r="C678" s="12"/>
      <c r="D678" s="141"/>
      <c r="E678" s="12"/>
      <c r="F678" s="12"/>
      <c r="G678" s="12"/>
      <c r="H678" s="12"/>
      <c r="I678" s="142"/>
      <c r="J678" s="12"/>
      <c r="K678" s="143"/>
      <c r="L678" s="12"/>
      <c r="M678" s="142"/>
      <c r="N678" s="12"/>
      <c r="O678" s="12"/>
      <c r="R678" s="140"/>
      <c r="S678" s="140"/>
      <c r="T678" s="140"/>
      <c r="U678" s="140"/>
      <c r="V678" s="140"/>
      <c r="W678" s="140"/>
    </row>
    <row r="680" spans="1:24" s="127" customFormat="1" ht="90.75" customHeight="1">
      <c r="A680" s="140"/>
      <c r="B680" s="12"/>
      <c r="C680" s="12"/>
      <c r="D680" s="141"/>
      <c r="E680" s="12"/>
      <c r="F680" s="12"/>
      <c r="G680" s="12"/>
      <c r="H680" s="12"/>
      <c r="I680" s="142"/>
      <c r="J680" s="12"/>
      <c r="K680" s="143"/>
      <c r="L680" s="12"/>
      <c r="M680" s="142"/>
      <c r="N680" s="12"/>
      <c r="O680" s="12"/>
      <c r="P680" s="11"/>
      <c r="Q680" s="11"/>
      <c r="R680" s="140"/>
      <c r="S680" s="140"/>
      <c r="T680" s="140"/>
      <c r="U680" s="140"/>
      <c r="V680" s="140"/>
      <c r="W680" s="140"/>
      <c r="X680" s="12"/>
    </row>
    <row r="681" ht="90.75" customHeight="1">
      <c r="X681" s="19"/>
    </row>
    <row r="683" ht="90.75" customHeight="1">
      <c r="X683" s="11"/>
    </row>
    <row r="684" ht="90.75" customHeight="1">
      <c r="X684" s="11"/>
    </row>
    <row r="685" spans="1:23" s="11" customFormat="1" ht="90.75" customHeight="1">
      <c r="A685" s="140"/>
      <c r="B685" s="12"/>
      <c r="C685" s="12"/>
      <c r="D685" s="141"/>
      <c r="E685" s="12"/>
      <c r="F685" s="12"/>
      <c r="G685" s="12"/>
      <c r="H685" s="12"/>
      <c r="I685" s="142"/>
      <c r="J685" s="12"/>
      <c r="K685" s="143"/>
      <c r="L685" s="12"/>
      <c r="M685" s="142"/>
      <c r="N685" s="12"/>
      <c r="O685" s="12"/>
      <c r="R685" s="140"/>
      <c r="S685" s="140"/>
      <c r="T685" s="140"/>
      <c r="U685" s="140"/>
      <c r="V685" s="140"/>
      <c r="W685" s="140"/>
    </row>
    <row r="686" ht="90.75" customHeight="1">
      <c r="X686" s="11"/>
    </row>
    <row r="687" spans="1:24" s="133" customFormat="1" ht="90.75" customHeight="1">
      <c r="A687" s="140"/>
      <c r="B687" s="12"/>
      <c r="C687" s="12"/>
      <c r="D687" s="141"/>
      <c r="E687" s="12"/>
      <c r="F687" s="12"/>
      <c r="G687" s="12"/>
      <c r="H687" s="12"/>
      <c r="I687" s="142"/>
      <c r="J687" s="12"/>
      <c r="K687" s="143"/>
      <c r="L687" s="12"/>
      <c r="M687" s="142"/>
      <c r="N687" s="12"/>
      <c r="O687" s="12"/>
      <c r="P687" s="11"/>
      <c r="Q687" s="11"/>
      <c r="R687" s="140"/>
      <c r="S687" s="140"/>
      <c r="T687" s="140"/>
      <c r="U687" s="140"/>
      <c r="V687" s="140"/>
      <c r="W687" s="140"/>
      <c r="X687" s="12"/>
    </row>
    <row r="691" ht="90.75" customHeight="1">
      <c r="X691" s="133"/>
    </row>
    <row r="692" spans="1:23" s="133" customFormat="1" ht="90.75" customHeight="1">
      <c r="A692" s="140"/>
      <c r="B692" s="12"/>
      <c r="C692" s="12"/>
      <c r="D692" s="141"/>
      <c r="E692" s="12"/>
      <c r="F692" s="12"/>
      <c r="G692" s="12"/>
      <c r="H692" s="12"/>
      <c r="I692" s="142"/>
      <c r="J692" s="12"/>
      <c r="K692" s="143"/>
      <c r="L692" s="12"/>
      <c r="M692" s="142"/>
      <c r="N692" s="12"/>
      <c r="O692" s="12"/>
      <c r="P692" s="11"/>
      <c r="Q692" s="11"/>
      <c r="R692" s="140"/>
      <c r="S692" s="140"/>
      <c r="T692" s="140"/>
      <c r="U692" s="140"/>
      <c r="V692" s="140"/>
      <c r="W692" s="140"/>
    </row>
    <row r="693" spans="1:23" s="133" customFormat="1" ht="90.75" customHeight="1">
      <c r="A693" s="140"/>
      <c r="B693" s="12"/>
      <c r="C693" s="12"/>
      <c r="D693" s="141"/>
      <c r="E693" s="12"/>
      <c r="F693" s="12"/>
      <c r="G693" s="12"/>
      <c r="H693" s="12"/>
      <c r="I693" s="142"/>
      <c r="J693" s="12"/>
      <c r="K693" s="143"/>
      <c r="L693" s="12"/>
      <c r="M693" s="142"/>
      <c r="N693" s="12"/>
      <c r="O693" s="12"/>
      <c r="P693" s="11"/>
      <c r="Q693" s="11"/>
      <c r="R693" s="140"/>
      <c r="S693" s="140"/>
      <c r="T693" s="140"/>
      <c r="U693" s="140"/>
      <c r="V693" s="140"/>
      <c r="W693" s="140"/>
    </row>
    <row r="694" spans="1:23" s="133" customFormat="1" ht="90.75" customHeight="1">
      <c r="A694" s="140"/>
      <c r="B694" s="12"/>
      <c r="C694" s="12"/>
      <c r="D694" s="141"/>
      <c r="E694" s="12"/>
      <c r="F694" s="12"/>
      <c r="G694" s="12"/>
      <c r="H694" s="12"/>
      <c r="I694" s="142"/>
      <c r="J694" s="12"/>
      <c r="K694" s="143"/>
      <c r="L694" s="12"/>
      <c r="M694" s="142"/>
      <c r="N694" s="12"/>
      <c r="O694" s="12"/>
      <c r="P694" s="11"/>
      <c r="Q694" s="11"/>
      <c r="R694" s="140"/>
      <c r="S694" s="140"/>
      <c r="T694" s="140"/>
      <c r="U694" s="140"/>
      <c r="V694" s="140"/>
      <c r="W694" s="140"/>
    </row>
    <row r="695" ht="90.75" customHeight="1">
      <c r="X695" s="133"/>
    </row>
    <row r="696" ht="90.75" customHeight="1">
      <c r="X696" s="133"/>
    </row>
    <row r="697" ht="90.75" customHeight="1">
      <c r="X697" s="133"/>
    </row>
    <row r="698" ht="90.75" customHeight="1">
      <c r="X698" s="133"/>
    </row>
    <row r="699" spans="1:24" s="19" customFormat="1" ht="90.75" customHeight="1">
      <c r="A699" s="140"/>
      <c r="B699" s="12"/>
      <c r="C699" s="12"/>
      <c r="D699" s="141"/>
      <c r="E699" s="12"/>
      <c r="F699" s="12"/>
      <c r="G699" s="12"/>
      <c r="H699" s="12"/>
      <c r="I699" s="142"/>
      <c r="J699" s="12"/>
      <c r="K699" s="143"/>
      <c r="L699" s="12"/>
      <c r="M699" s="142"/>
      <c r="N699" s="12"/>
      <c r="O699" s="12"/>
      <c r="P699" s="11"/>
      <c r="Q699" s="11"/>
      <c r="R699" s="140"/>
      <c r="S699" s="140"/>
      <c r="T699" s="140"/>
      <c r="U699" s="140"/>
      <c r="V699" s="140"/>
      <c r="W699" s="140"/>
      <c r="X699" s="11"/>
    </row>
    <row r="700" ht="90.75" customHeight="1">
      <c r="X700" s="11"/>
    </row>
    <row r="701" ht="90.75" customHeight="1">
      <c r="X701" s="19"/>
    </row>
    <row r="702" ht="90.75" customHeight="1">
      <c r="X702" s="19"/>
    </row>
    <row r="703" ht="90.75" customHeight="1">
      <c r="X703" s="19"/>
    </row>
    <row r="704" ht="90.75" customHeight="1">
      <c r="X704" s="11"/>
    </row>
    <row r="705" ht="90.75" customHeight="1">
      <c r="X705" s="19"/>
    </row>
    <row r="706" ht="90.75" customHeight="1">
      <c r="X706" s="19"/>
    </row>
    <row r="707" ht="90.75" customHeight="1">
      <c r="X707" s="11"/>
    </row>
    <row r="708" ht="90.75" customHeight="1">
      <c r="X708" s="11"/>
    </row>
    <row r="709" ht="90.75" customHeight="1">
      <c r="X709" s="11"/>
    </row>
    <row r="710" ht="90.75" customHeight="1">
      <c r="X710" s="19"/>
    </row>
    <row r="711" ht="90.75" customHeight="1">
      <c r="X711" s="11"/>
    </row>
    <row r="712" ht="90.75" customHeight="1">
      <c r="X712" s="11"/>
    </row>
    <row r="714" ht="90.75" customHeight="1">
      <c r="X714" s="11"/>
    </row>
    <row r="720" ht="90.75" customHeight="1">
      <c r="X720" s="11"/>
    </row>
    <row r="727" ht="90.75" customHeight="1">
      <c r="X727" s="11"/>
    </row>
    <row r="730" ht="90.75" customHeight="1">
      <c r="X730" s="11"/>
    </row>
    <row r="738" ht="90.75" customHeight="1">
      <c r="X738" s="127"/>
    </row>
    <row r="746" ht="90.75" customHeight="1">
      <c r="X746" s="11"/>
    </row>
    <row r="750" ht="90.75" customHeight="1">
      <c r="X750" s="11"/>
    </row>
    <row r="751" spans="1:24" s="11" customFormat="1" ht="90.75" customHeight="1">
      <c r="A751" s="140"/>
      <c r="B751" s="12"/>
      <c r="C751" s="12"/>
      <c r="D751" s="141"/>
      <c r="E751" s="12"/>
      <c r="F751" s="12"/>
      <c r="G751" s="12"/>
      <c r="H751" s="12"/>
      <c r="I751" s="142"/>
      <c r="J751" s="12"/>
      <c r="K751" s="143"/>
      <c r="L751" s="12"/>
      <c r="M751" s="142"/>
      <c r="N751" s="12"/>
      <c r="O751" s="12"/>
      <c r="R751" s="140"/>
      <c r="S751" s="140"/>
      <c r="T751" s="140"/>
      <c r="U751" s="140"/>
      <c r="V751" s="140"/>
      <c r="W751" s="140"/>
      <c r="X751" s="12"/>
    </row>
    <row r="752" spans="1:24" s="11" customFormat="1" ht="90.75" customHeight="1">
      <c r="A752" s="140"/>
      <c r="B752" s="12"/>
      <c r="C752" s="12"/>
      <c r="D752" s="141"/>
      <c r="E752" s="12"/>
      <c r="F752" s="12"/>
      <c r="G752" s="12"/>
      <c r="H752" s="12"/>
      <c r="I752" s="142"/>
      <c r="J752" s="12"/>
      <c r="K752" s="143"/>
      <c r="L752" s="12"/>
      <c r="M752" s="142"/>
      <c r="N752" s="12"/>
      <c r="O752" s="12"/>
      <c r="R752" s="140"/>
      <c r="S752" s="140"/>
      <c r="T752" s="140"/>
      <c r="U752" s="140"/>
      <c r="V752" s="140"/>
      <c r="W752" s="140"/>
      <c r="X752" s="12"/>
    </row>
    <row r="753" spans="1:24" s="11" customFormat="1" ht="90.75" customHeight="1">
      <c r="A753" s="140"/>
      <c r="B753" s="12"/>
      <c r="C753" s="12"/>
      <c r="D753" s="141"/>
      <c r="E753" s="12"/>
      <c r="F753" s="12"/>
      <c r="G753" s="12"/>
      <c r="H753" s="12"/>
      <c r="I753" s="142"/>
      <c r="J753" s="12"/>
      <c r="K753" s="143"/>
      <c r="L753" s="12"/>
      <c r="M753" s="142"/>
      <c r="N753" s="12"/>
      <c r="O753" s="12"/>
      <c r="R753" s="140"/>
      <c r="S753" s="140"/>
      <c r="T753" s="140"/>
      <c r="U753" s="140"/>
      <c r="V753" s="140"/>
      <c r="W753" s="140"/>
      <c r="X753" s="12"/>
    </row>
    <row r="754" spans="1:24" s="11" customFormat="1" ht="90.75" customHeight="1">
      <c r="A754" s="140"/>
      <c r="B754" s="12"/>
      <c r="C754" s="12"/>
      <c r="D754" s="141"/>
      <c r="E754" s="12"/>
      <c r="F754" s="12"/>
      <c r="G754" s="12"/>
      <c r="H754" s="12"/>
      <c r="I754" s="142"/>
      <c r="J754" s="12"/>
      <c r="K754" s="143"/>
      <c r="L754" s="12"/>
      <c r="M754" s="142"/>
      <c r="N754" s="12"/>
      <c r="O754" s="12"/>
      <c r="R754" s="140"/>
      <c r="S754" s="140"/>
      <c r="T754" s="140"/>
      <c r="U754" s="140"/>
      <c r="V754" s="140"/>
      <c r="W754" s="140"/>
      <c r="X754" s="12"/>
    </row>
    <row r="755" spans="1:24" s="11" customFormat="1" ht="90.75" customHeight="1">
      <c r="A755" s="140"/>
      <c r="B755" s="12"/>
      <c r="C755" s="12"/>
      <c r="D755" s="141"/>
      <c r="E755" s="12"/>
      <c r="F755" s="12"/>
      <c r="G755" s="12"/>
      <c r="H755" s="12"/>
      <c r="I755" s="142"/>
      <c r="J755" s="12"/>
      <c r="K755" s="143"/>
      <c r="L755" s="12"/>
      <c r="M755" s="142"/>
      <c r="N755" s="12"/>
      <c r="O755" s="12"/>
      <c r="R755" s="140"/>
      <c r="S755" s="140"/>
      <c r="T755" s="140"/>
      <c r="U755" s="140"/>
      <c r="V755" s="140"/>
      <c r="W755" s="140"/>
      <c r="X755" s="12"/>
    </row>
    <row r="756" spans="1:24" s="11" customFormat="1" ht="90.75" customHeight="1">
      <c r="A756" s="140"/>
      <c r="B756" s="12"/>
      <c r="C756" s="12"/>
      <c r="D756" s="141"/>
      <c r="E756" s="12"/>
      <c r="F756" s="12"/>
      <c r="G756" s="12"/>
      <c r="H756" s="12"/>
      <c r="I756" s="142"/>
      <c r="J756" s="12"/>
      <c r="K756" s="143"/>
      <c r="L756" s="12"/>
      <c r="M756" s="142"/>
      <c r="N756" s="12"/>
      <c r="O756" s="12"/>
      <c r="R756" s="140"/>
      <c r="S756" s="140"/>
      <c r="T756" s="140"/>
      <c r="U756" s="140"/>
      <c r="V756" s="140"/>
      <c r="W756" s="140"/>
      <c r="X756" s="12"/>
    </row>
    <row r="757" spans="1:24" s="11" customFormat="1" ht="90.75" customHeight="1">
      <c r="A757" s="140"/>
      <c r="B757" s="12"/>
      <c r="C757" s="12"/>
      <c r="D757" s="141"/>
      <c r="E757" s="12"/>
      <c r="F757" s="12"/>
      <c r="G757" s="12"/>
      <c r="H757" s="12"/>
      <c r="I757" s="142"/>
      <c r="J757" s="12"/>
      <c r="K757" s="143"/>
      <c r="L757" s="12"/>
      <c r="M757" s="142"/>
      <c r="N757" s="12"/>
      <c r="O757" s="12"/>
      <c r="R757" s="140"/>
      <c r="S757" s="140"/>
      <c r="T757" s="140"/>
      <c r="U757" s="140"/>
      <c r="V757" s="140"/>
      <c r="W757" s="140"/>
      <c r="X757" s="127"/>
    </row>
    <row r="758" spans="1:23" s="11" customFormat="1" ht="90.75" customHeight="1">
      <c r="A758" s="140"/>
      <c r="B758" s="12"/>
      <c r="C758" s="12"/>
      <c r="D758" s="141"/>
      <c r="E758" s="12"/>
      <c r="F758" s="12"/>
      <c r="G758" s="12"/>
      <c r="H758" s="12"/>
      <c r="I758" s="142"/>
      <c r="J758" s="12"/>
      <c r="K758" s="143"/>
      <c r="L758" s="12"/>
      <c r="M758" s="142"/>
      <c r="N758" s="12"/>
      <c r="O758" s="12"/>
      <c r="R758" s="140"/>
      <c r="S758" s="140"/>
      <c r="T758" s="140"/>
      <c r="U758" s="140"/>
      <c r="V758" s="140"/>
      <c r="W758" s="140"/>
    </row>
    <row r="759" spans="1:24" s="11" customFormat="1" ht="90.75" customHeight="1">
      <c r="A759" s="140"/>
      <c r="B759" s="12"/>
      <c r="C759" s="12"/>
      <c r="D759" s="141"/>
      <c r="E759" s="12"/>
      <c r="F759" s="12"/>
      <c r="G759" s="12"/>
      <c r="H759" s="12"/>
      <c r="I759" s="142"/>
      <c r="J759" s="12"/>
      <c r="K759" s="143"/>
      <c r="L759" s="12"/>
      <c r="M759" s="142"/>
      <c r="N759" s="12"/>
      <c r="O759" s="12"/>
      <c r="R759" s="140"/>
      <c r="S759" s="140"/>
      <c r="T759" s="140"/>
      <c r="U759" s="140"/>
      <c r="V759" s="140"/>
      <c r="W759" s="140"/>
      <c r="X759" s="12"/>
    </row>
    <row r="760" spans="1:24" s="11" customFormat="1" ht="90.75" customHeight="1">
      <c r="A760" s="140"/>
      <c r="B760" s="12"/>
      <c r="C760" s="12"/>
      <c r="D760" s="141"/>
      <c r="E760" s="12"/>
      <c r="F760" s="12"/>
      <c r="G760" s="12"/>
      <c r="H760" s="12"/>
      <c r="I760" s="142"/>
      <c r="J760" s="12"/>
      <c r="K760" s="143"/>
      <c r="L760" s="12"/>
      <c r="M760" s="142"/>
      <c r="N760" s="12"/>
      <c r="O760" s="12"/>
      <c r="R760" s="140"/>
      <c r="S760" s="140"/>
      <c r="T760" s="140"/>
      <c r="U760" s="140"/>
      <c r="V760" s="140"/>
      <c r="W760" s="140"/>
      <c r="X760" s="12"/>
    </row>
    <row r="761" spans="1:24" s="11" customFormat="1" ht="90.75" customHeight="1">
      <c r="A761" s="140"/>
      <c r="B761" s="12"/>
      <c r="C761" s="12"/>
      <c r="D761" s="141"/>
      <c r="E761" s="12"/>
      <c r="F761" s="12"/>
      <c r="G761" s="12"/>
      <c r="H761" s="12"/>
      <c r="I761" s="142"/>
      <c r="J761" s="12"/>
      <c r="K761" s="143"/>
      <c r="L761" s="12"/>
      <c r="M761" s="142"/>
      <c r="N761" s="12"/>
      <c r="O761" s="12"/>
      <c r="R761" s="140"/>
      <c r="S761" s="140"/>
      <c r="T761" s="140"/>
      <c r="U761" s="140"/>
      <c r="V761" s="140"/>
      <c r="W761" s="140"/>
      <c r="X761" s="12"/>
    </row>
    <row r="762" spans="1:23" s="11" customFormat="1" ht="90.75" customHeight="1">
      <c r="A762" s="140"/>
      <c r="B762" s="12"/>
      <c r="C762" s="12"/>
      <c r="D762" s="141"/>
      <c r="E762" s="12"/>
      <c r="F762" s="12"/>
      <c r="G762" s="12"/>
      <c r="H762" s="12"/>
      <c r="I762" s="142"/>
      <c r="J762" s="12"/>
      <c r="K762" s="143"/>
      <c r="L762" s="12"/>
      <c r="M762" s="142"/>
      <c r="N762" s="12"/>
      <c r="O762" s="12"/>
      <c r="R762" s="140"/>
      <c r="S762" s="140"/>
      <c r="T762" s="140"/>
      <c r="U762" s="140"/>
      <c r="V762" s="140"/>
      <c r="W762" s="140"/>
    </row>
    <row r="763" spans="1:23" s="11" customFormat="1" ht="90.75" customHeight="1">
      <c r="A763" s="140"/>
      <c r="B763" s="12"/>
      <c r="C763" s="12"/>
      <c r="D763" s="141"/>
      <c r="E763" s="12"/>
      <c r="F763" s="12"/>
      <c r="G763" s="12"/>
      <c r="H763" s="12"/>
      <c r="I763" s="142"/>
      <c r="J763" s="12"/>
      <c r="K763" s="143"/>
      <c r="L763" s="12"/>
      <c r="M763" s="142"/>
      <c r="N763" s="12"/>
      <c r="O763" s="12"/>
      <c r="R763" s="140"/>
      <c r="S763" s="140"/>
      <c r="T763" s="140"/>
      <c r="U763" s="140"/>
      <c r="V763" s="140"/>
      <c r="W763" s="140"/>
    </row>
    <row r="764" spans="1:23" s="11" customFormat="1" ht="90.75" customHeight="1">
      <c r="A764" s="140"/>
      <c r="B764" s="12"/>
      <c r="C764" s="12"/>
      <c r="D764" s="141"/>
      <c r="E764" s="12"/>
      <c r="F764" s="12"/>
      <c r="G764" s="12"/>
      <c r="H764" s="12"/>
      <c r="I764" s="142"/>
      <c r="J764" s="12"/>
      <c r="K764" s="143"/>
      <c r="L764" s="12"/>
      <c r="M764" s="142"/>
      <c r="N764" s="12"/>
      <c r="O764" s="12"/>
      <c r="R764" s="140"/>
      <c r="S764" s="140"/>
      <c r="T764" s="140"/>
      <c r="U764" s="140"/>
      <c r="V764" s="140"/>
      <c r="W764" s="140"/>
    </row>
    <row r="765" spans="1:23" s="11" customFormat="1" ht="90.75" customHeight="1">
      <c r="A765" s="140"/>
      <c r="B765" s="12"/>
      <c r="C765" s="12"/>
      <c r="D765" s="141"/>
      <c r="E765" s="12"/>
      <c r="F765" s="12"/>
      <c r="G765" s="12"/>
      <c r="H765" s="12"/>
      <c r="I765" s="142"/>
      <c r="J765" s="12"/>
      <c r="K765" s="143"/>
      <c r="L765" s="12"/>
      <c r="M765" s="142"/>
      <c r="N765" s="12"/>
      <c r="O765" s="12"/>
      <c r="R765" s="140"/>
      <c r="S765" s="140"/>
      <c r="T765" s="140"/>
      <c r="U765" s="140"/>
      <c r="V765" s="140"/>
      <c r="W765" s="140"/>
    </row>
    <row r="766" spans="1:24" s="11" customFormat="1" ht="90.75" customHeight="1">
      <c r="A766" s="140"/>
      <c r="B766" s="12"/>
      <c r="C766" s="12"/>
      <c r="D766" s="141"/>
      <c r="E766" s="12"/>
      <c r="F766" s="12"/>
      <c r="G766" s="12"/>
      <c r="H766" s="12"/>
      <c r="I766" s="142"/>
      <c r="J766" s="12"/>
      <c r="K766" s="143"/>
      <c r="L766" s="12"/>
      <c r="M766" s="142"/>
      <c r="N766" s="12"/>
      <c r="O766" s="12"/>
      <c r="R766" s="140"/>
      <c r="S766" s="140"/>
      <c r="T766" s="140"/>
      <c r="U766" s="140"/>
      <c r="V766" s="140"/>
      <c r="W766" s="140"/>
      <c r="X766" s="12"/>
    </row>
    <row r="767" spans="1:23" s="11" customFormat="1" ht="90.75" customHeight="1">
      <c r="A767" s="140"/>
      <c r="B767" s="12"/>
      <c r="C767" s="12"/>
      <c r="D767" s="141"/>
      <c r="E767" s="12"/>
      <c r="F767" s="12"/>
      <c r="G767" s="12"/>
      <c r="H767" s="12"/>
      <c r="I767" s="142"/>
      <c r="J767" s="12"/>
      <c r="K767" s="143"/>
      <c r="L767" s="12"/>
      <c r="M767" s="142"/>
      <c r="N767" s="12"/>
      <c r="O767" s="12"/>
      <c r="R767" s="140"/>
      <c r="S767" s="140"/>
      <c r="T767" s="140"/>
      <c r="U767" s="140"/>
      <c r="V767" s="140"/>
      <c r="W767" s="140"/>
    </row>
    <row r="768" spans="1:24" s="11" customFormat="1" ht="90.75" customHeight="1">
      <c r="A768" s="140"/>
      <c r="B768" s="12"/>
      <c r="C768" s="12"/>
      <c r="D768" s="141"/>
      <c r="E768" s="12"/>
      <c r="F768" s="12"/>
      <c r="G768" s="12"/>
      <c r="H768" s="12"/>
      <c r="I768" s="142"/>
      <c r="J768" s="12"/>
      <c r="K768" s="143"/>
      <c r="L768" s="12"/>
      <c r="M768" s="142"/>
      <c r="N768" s="12"/>
      <c r="O768" s="12"/>
      <c r="R768" s="140"/>
      <c r="S768" s="140"/>
      <c r="T768" s="140"/>
      <c r="U768" s="140"/>
      <c r="V768" s="140"/>
      <c r="W768" s="140"/>
      <c r="X768" s="12"/>
    </row>
    <row r="769" spans="1:24" s="11" customFormat="1" ht="90.75" customHeight="1">
      <c r="A769" s="140"/>
      <c r="B769" s="12"/>
      <c r="C769" s="12"/>
      <c r="D769" s="141"/>
      <c r="E769" s="12"/>
      <c r="F769" s="12"/>
      <c r="G769" s="12"/>
      <c r="H769" s="12"/>
      <c r="I769" s="142"/>
      <c r="J769" s="12"/>
      <c r="K769" s="143"/>
      <c r="L769" s="12"/>
      <c r="M769" s="142"/>
      <c r="N769" s="12"/>
      <c r="O769" s="12"/>
      <c r="R769" s="140"/>
      <c r="S769" s="140"/>
      <c r="T769" s="140"/>
      <c r="U769" s="140"/>
      <c r="V769" s="140"/>
      <c r="W769" s="140"/>
      <c r="X769" s="12"/>
    </row>
    <row r="770" spans="1:23" s="11" customFormat="1" ht="90.75" customHeight="1">
      <c r="A770" s="140"/>
      <c r="B770" s="12"/>
      <c r="C770" s="12"/>
      <c r="D770" s="141"/>
      <c r="E770" s="12"/>
      <c r="F770" s="12"/>
      <c r="G770" s="12"/>
      <c r="H770" s="12"/>
      <c r="I770" s="142"/>
      <c r="J770" s="12"/>
      <c r="K770" s="143"/>
      <c r="L770" s="12"/>
      <c r="M770" s="142"/>
      <c r="N770" s="12"/>
      <c r="O770" s="12"/>
      <c r="R770" s="140"/>
      <c r="S770" s="140"/>
      <c r="T770" s="140"/>
      <c r="U770" s="140"/>
      <c r="V770" s="140"/>
      <c r="W770" s="140"/>
    </row>
    <row r="771" spans="1:23" s="11" customFormat="1" ht="90.75" customHeight="1">
      <c r="A771" s="140"/>
      <c r="B771" s="12"/>
      <c r="C771" s="12"/>
      <c r="D771" s="141"/>
      <c r="E771" s="12"/>
      <c r="F771" s="12"/>
      <c r="G771" s="12"/>
      <c r="H771" s="12"/>
      <c r="I771" s="142"/>
      <c r="J771" s="12"/>
      <c r="K771" s="143"/>
      <c r="L771" s="12"/>
      <c r="M771" s="142"/>
      <c r="N771" s="12"/>
      <c r="O771" s="12"/>
      <c r="R771" s="140"/>
      <c r="S771" s="140"/>
      <c r="T771" s="140"/>
      <c r="U771" s="140"/>
      <c r="V771" s="140"/>
      <c r="W771" s="140"/>
    </row>
    <row r="772" spans="1:24" s="11" customFormat="1" ht="90.75" customHeight="1">
      <c r="A772" s="140"/>
      <c r="B772" s="12"/>
      <c r="C772" s="12"/>
      <c r="D772" s="141"/>
      <c r="E772" s="12"/>
      <c r="F772" s="12"/>
      <c r="G772" s="12"/>
      <c r="H772" s="12"/>
      <c r="I772" s="142"/>
      <c r="J772" s="12"/>
      <c r="K772" s="143"/>
      <c r="L772" s="12"/>
      <c r="M772" s="142"/>
      <c r="N772" s="12"/>
      <c r="O772" s="12"/>
      <c r="R772" s="140"/>
      <c r="S772" s="140"/>
      <c r="T772" s="140"/>
      <c r="U772" s="140"/>
      <c r="V772" s="140"/>
      <c r="W772" s="140"/>
      <c r="X772" s="12"/>
    </row>
    <row r="773" spans="1:24" s="11" customFormat="1" ht="90.75" customHeight="1">
      <c r="A773" s="140"/>
      <c r="B773" s="12"/>
      <c r="C773" s="12"/>
      <c r="D773" s="141"/>
      <c r="E773" s="12"/>
      <c r="F773" s="12"/>
      <c r="G773" s="12"/>
      <c r="H773" s="12"/>
      <c r="I773" s="142"/>
      <c r="J773" s="12"/>
      <c r="K773" s="143"/>
      <c r="L773" s="12"/>
      <c r="M773" s="142"/>
      <c r="N773" s="12"/>
      <c r="O773" s="12"/>
      <c r="R773" s="140"/>
      <c r="S773" s="140"/>
      <c r="T773" s="140"/>
      <c r="U773" s="140"/>
      <c r="V773" s="140"/>
      <c r="W773" s="140"/>
      <c r="X773" s="12"/>
    </row>
    <row r="774" spans="1:24" s="11" customFormat="1" ht="90.75" customHeight="1">
      <c r="A774" s="140"/>
      <c r="B774" s="12"/>
      <c r="C774" s="12"/>
      <c r="D774" s="141"/>
      <c r="E774" s="12"/>
      <c r="F774" s="12"/>
      <c r="G774" s="12"/>
      <c r="H774" s="12"/>
      <c r="I774" s="142"/>
      <c r="J774" s="12"/>
      <c r="K774" s="143"/>
      <c r="L774" s="12"/>
      <c r="M774" s="142"/>
      <c r="N774" s="12"/>
      <c r="O774" s="12"/>
      <c r="R774" s="140"/>
      <c r="S774" s="140"/>
      <c r="T774" s="140"/>
      <c r="U774" s="140"/>
      <c r="V774" s="140"/>
      <c r="W774" s="140"/>
      <c r="X774" s="12"/>
    </row>
    <row r="775" spans="1:24" s="11" customFormat="1" ht="90.75" customHeight="1">
      <c r="A775" s="140"/>
      <c r="B775" s="12"/>
      <c r="C775" s="12"/>
      <c r="D775" s="141"/>
      <c r="E775" s="12"/>
      <c r="F775" s="12"/>
      <c r="G775" s="12"/>
      <c r="H775" s="12"/>
      <c r="I775" s="142"/>
      <c r="J775" s="12"/>
      <c r="K775" s="143"/>
      <c r="L775" s="12"/>
      <c r="M775" s="142"/>
      <c r="N775" s="12"/>
      <c r="O775" s="12"/>
      <c r="R775" s="140"/>
      <c r="S775" s="140"/>
      <c r="T775" s="140"/>
      <c r="U775" s="140"/>
      <c r="V775" s="140"/>
      <c r="W775" s="140"/>
      <c r="X775" s="12"/>
    </row>
    <row r="776" spans="1:24" s="11" customFormat="1" ht="90.75" customHeight="1">
      <c r="A776" s="140"/>
      <c r="B776" s="12"/>
      <c r="C776" s="12"/>
      <c r="D776" s="141"/>
      <c r="E776" s="12"/>
      <c r="F776" s="12"/>
      <c r="G776" s="12"/>
      <c r="H776" s="12"/>
      <c r="I776" s="142"/>
      <c r="J776" s="12"/>
      <c r="K776" s="143"/>
      <c r="L776" s="12"/>
      <c r="M776" s="142"/>
      <c r="N776" s="12"/>
      <c r="O776" s="12"/>
      <c r="R776" s="140"/>
      <c r="S776" s="140"/>
      <c r="T776" s="140"/>
      <c r="U776" s="140"/>
      <c r="V776" s="140"/>
      <c r="W776" s="140"/>
      <c r="X776" s="19"/>
    </row>
    <row r="777" spans="1:23" s="11" customFormat="1" ht="90.75" customHeight="1">
      <c r="A777" s="140"/>
      <c r="B777" s="12"/>
      <c r="C777" s="12"/>
      <c r="D777" s="141"/>
      <c r="E777" s="12"/>
      <c r="F777" s="12"/>
      <c r="G777" s="12"/>
      <c r="H777" s="12"/>
      <c r="I777" s="142"/>
      <c r="J777" s="12"/>
      <c r="K777" s="143"/>
      <c r="L777" s="12"/>
      <c r="M777" s="142"/>
      <c r="N777" s="12"/>
      <c r="O777" s="12"/>
      <c r="R777" s="140"/>
      <c r="S777" s="140"/>
      <c r="T777" s="140"/>
      <c r="U777" s="140"/>
      <c r="V777" s="140"/>
      <c r="W777" s="140"/>
    </row>
    <row r="778" spans="1:23" s="11" customFormat="1" ht="90.75" customHeight="1">
      <c r="A778" s="140"/>
      <c r="B778" s="12"/>
      <c r="C778" s="12"/>
      <c r="D778" s="141"/>
      <c r="E778" s="12"/>
      <c r="F778" s="12"/>
      <c r="G778" s="12"/>
      <c r="H778" s="12"/>
      <c r="I778" s="142"/>
      <c r="J778" s="12"/>
      <c r="K778" s="143"/>
      <c r="L778" s="12"/>
      <c r="M778" s="142"/>
      <c r="N778" s="12"/>
      <c r="O778" s="12"/>
      <c r="R778" s="140"/>
      <c r="S778" s="140"/>
      <c r="T778" s="140"/>
      <c r="U778" s="140"/>
      <c r="V778" s="140"/>
      <c r="W778" s="140"/>
    </row>
    <row r="779" spans="1:23" s="11" customFormat="1" ht="90.75" customHeight="1">
      <c r="A779" s="140"/>
      <c r="B779" s="12"/>
      <c r="C779" s="12"/>
      <c r="D779" s="141"/>
      <c r="E779" s="12"/>
      <c r="F779" s="12"/>
      <c r="G779" s="12"/>
      <c r="H779" s="12"/>
      <c r="I779" s="142"/>
      <c r="J779" s="12"/>
      <c r="K779" s="143"/>
      <c r="L779" s="12"/>
      <c r="M779" s="142"/>
      <c r="N779" s="12"/>
      <c r="O779" s="12"/>
      <c r="R779" s="140"/>
      <c r="S779" s="140"/>
      <c r="T779" s="140"/>
      <c r="U779" s="140"/>
      <c r="V779" s="140"/>
      <c r="W779" s="140"/>
    </row>
    <row r="780" spans="1:23" s="11" customFormat="1" ht="90.75" customHeight="1">
      <c r="A780" s="140"/>
      <c r="B780" s="12"/>
      <c r="C780" s="12"/>
      <c r="D780" s="141"/>
      <c r="E780" s="12"/>
      <c r="F780" s="12"/>
      <c r="G780" s="12"/>
      <c r="H780" s="12"/>
      <c r="I780" s="142"/>
      <c r="J780" s="12"/>
      <c r="K780" s="143"/>
      <c r="L780" s="12"/>
      <c r="M780" s="142"/>
      <c r="N780" s="12"/>
      <c r="O780" s="12"/>
      <c r="R780" s="140"/>
      <c r="S780" s="140"/>
      <c r="T780" s="140"/>
      <c r="U780" s="140"/>
      <c r="V780" s="140"/>
      <c r="W780" s="140"/>
    </row>
    <row r="781" spans="1:23" s="11" customFormat="1" ht="90.75" customHeight="1">
      <c r="A781" s="140"/>
      <c r="B781" s="12"/>
      <c r="C781" s="12"/>
      <c r="D781" s="141"/>
      <c r="E781" s="12"/>
      <c r="F781" s="12"/>
      <c r="G781" s="12"/>
      <c r="H781" s="12"/>
      <c r="I781" s="142"/>
      <c r="J781" s="12"/>
      <c r="K781" s="143"/>
      <c r="L781" s="12"/>
      <c r="M781" s="142"/>
      <c r="N781" s="12"/>
      <c r="O781" s="12"/>
      <c r="R781" s="140"/>
      <c r="S781" s="140"/>
      <c r="T781" s="140"/>
      <c r="U781" s="140"/>
      <c r="V781" s="140"/>
      <c r="W781" s="140"/>
    </row>
    <row r="782" spans="1:24" s="11" customFormat="1" ht="90.75" customHeight="1">
      <c r="A782" s="140"/>
      <c r="B782" s="12"/>
      <c r="C782" s="12"/>
      <c r="D782" s="141"/>
      <c r="E782" s="12"/>
      <c r="F782" s="12"/>
      <c r="G782" s="12"/>
      <c r="H782" s="12"/>
      <c r="I782" s="142"/>
      <c r="J782" s="12"/>
      <c r="K782" s="143"/>
      <c r="L782" s="12"/>
      <c r="M782" s="142"/>
      <c r="N782" s="12"/>
      <c r="O782" s="12"/>
      <c r="R782" s="140"/>
      <c r="S782" s="140"/>
      <c r="T782" s="140"/>
      <c r="U782" s="140"/>
      <c r="V782" s="140"/>
      <c r="W782" s="140"/>
      <c r="X782" s="12"/>
    </row>
    <row r="783" spans="1:24" s="11" customFormat="1" ht="90.75" customHeight="1">
      <c r="A783" s="140"/>
      <c r="B783" s="12"/>
      <c r="C783" s="12"/>
      <c r="D783" s="141"/>
      <c r="E783" s="12"/>
      <c r="F783" s="12"/>
      <c r="G783" s="12"/>
      <c r="H783" s="12"/>
      <c r="I783" s="142"/>
      <c r="J783" s="12"/>
      <c r="K783" s="143"/>
      <c r="L783" s="12"/>
      <c r="M783" s="142"/>
      <c r="N783" s="12"/>
      <c r="O783" s="12"/>
      <c r="R783" s="140"/>
      <c r="S783" s="140"/>
      <c r="T783" s="140"/>
      <c r="U783" s="140"/>
      <c r="V783" s="140"/>
      <c r="W783" s="140"/>
      <c r="X783" s="12"/>
    </row>
    <row r="784" spans="1:24" s="11" customFormat="1" ht="90.75" customHeight="1">
      <c r="A784" s="140"/>
      <c r="B784" s="12"/>
      <c r="C784" s="12"/>
      <c r="D784" s="141"/>
      <c r="E784" s="12"/>
      <c r="F784" s="12"/>
      <c r="G784" s="12"/>
      <c r="H784" s="12"/>
      <c r="I784" s="142"/>
      <c r="J784" s="12"/>
      <c r="K784" s="143"/>
      <c r="L784" s="12"/>
      <c r="M784" s="142"/>
      <c r="N784" s="12"/>
      <c r="O784" s="12"/>
      <c r="R784" s="140"/>
      <c r="S784" s="140"/>
      <c r="T784" s="140"/>
      <c r="U784" s="140"/>
      <c r="V784" s="140"/>
      <c r="W784" s="140"/>
      <c r="X784" s="12"/>
    </row>
    <row r="785" spans="1:23" s="11" customFormat="1" ht="90.75" customHeight="1">
      <c r="A785" s="140"/>
      <c r="B785" s="12"/>
      <c r="C785" s="12"/>
      <c r="D785" s="141"/>
      <c r="E785" s="12"/>
      <c r="F785" s="12"/>
      <c r="G785" s="12"/>
      <c r="H785" s="12"/>
      <c r="I785" s="142"/>
      <c r="J785" s="12"/>
      <c r="K785" s="143"/>
      <c r="L785" s="12"/>
      <c r="M785" s="142"/>
      <c r="N785" s="12"/>
      <c r="O785" s="12"/>
      <c r="R785" s="140"/>
      <c r="S785" s="140"/>
      <c r="T785" s="140"/>
      <c r="U785" s="140"/>
      <c r="V785" s="140"/>
      <c r="W785" s="140"/>
    </row>
    <row r="786" spans="1:24" s="11" customFormat="1" ht="90.75" customHeight="1">
      <c r="A786" s="140"/>
      <c r="B786" s="12"/>
      <c r="C786" s="12"/>
      <c r="D786" s="141"/>
      <c r="E786" s="12"/>
      <c r="F786" s="12"/>
      <c r="G786" s="12"/>
      <c r="H786" s="12"/>
      <c r="I786" s="142"/>
      <c r="J786" s="12"/>
      <c r="K786" s="143"/>
      <c r="L786" s="12"/>
      <c r="M786" s="142"/>
      <c r="N786" s="12"/>
      <c r="O786" s="12"/>
      <c r="R786" s="140"/>
      <c r="S786" s="140"/>
      <c r="T786" s="140"/>
      <c r="U786" s="140"/>
      <c r="V786" s="140"/>
      <c r="W786" s="140"/>
      <c r="X786" s="12"/>
    </row>
    <row r="787" spans="1:24" s="11" customFormat="1" ht="90.75" customHeight="1">
      <c r="A787" s="140"/>
      <c r="B787" s="12"/>
      <c r="C787" s="12"/>
      <c r="D787" s="141"/>
      <c r="E787" s="12"/>
      <c r="F787" s="12"/>
      <c r="G787" s="12"/>
      <c r="H787" s="12"/>
      <c r="I787" s="142"/>
      <c r="J787" s="12"/>
      <c r="K787" s="143"/>
      <c r="L787" s="12"/>
      <c r="M787" s="142"/>
      <c r="N787" s="12"/>
      <c r="O787" s="12"/>
      <c r="R787" s="140"/>
      <c r="S787" s="140"/>
      <c r="T787" s="140"/>
      <c r="U787" s="140"/>
      <c r="V787" s="140"/>
      <c r="W787" s="140"/>
      <c r="X787" s="12"/>
    </row>
    <row r="788" spans="1:24" s="11" customFormat="1" ht="90.75" customHeight="1">
      <c r="A788" s="140"/>
      <c r="B788" s="12"/>
      <c r="C788" s="12"/>
      <c r="D788" s="141"/>
      <c r="E788" s="12"/>
      <c r="F788" s="12"/>
      <c r="G788" s="12"/>
      <c r="H788" s="12"/>
      <c r="I788" s="142"/>
      <c r="J788" s="12"/>
      <c r="K788" s="143"/>
      <c r="L788" s="12"/>
      <c r="M788" s="142"/>
      <c r="N788" s="12"/>
      <c r="O788" s="12"/>
      <c r="R788" s="140"/>
      <c r="S788" s="140"/>
      <c r="T788" s="140"/>
      <c r="U788" s="140"/>
      <c r="V788" s="140"/>
      <c r="W788" s="140"/>
      <c r="X788" s="12"/>
    </row>
    <row r="789" spans="1:24" s="11" customFormat="1" ht="90.75" customHeight="1">
      <c r="A789" s="140"/>
      <c r="B789" s="12"/>
      <c r="C789" s="12"/>
      <c r="D789" s="141"/>
      <c r="E789" s="12"/>
      <c r="F789" s="12"/>
      <c r="G789" s="12"/>
      <c r="H789" s="12"/>
      <c r="I789" s="142"/>
      <c r="J789" s="12"/>
      <c r="K789" s="143"/>
      <c r="L789" s="12"/>
      <c r="M789" s="142"/>
      <c r="N789" s="12"/>
      <c r="O789" s="12"/>
      <c r="R789" s="140"/>
      <c r="S789" s="140"/>
      <c r="T789" s="140"/>
      <c r="U789" s="140"/>
      <c r="V789" s="140"/>
      <c r="W789" s="140"/>
      <c r="X789" s="12"/>
    </row>
    <row r="790" spans="1:23" s="11" customFormat="1" ht="90.75" customHeight="1">
      <c r="A790" s="140"/>
      <c r="B790" s="12"/>
      <c r="C790" s="12"/>
      <c r="D790" s="141"/>
      <c r="E790" s="12"/>
      <c r="F790" s="12"/>
      <c r="G790" s="12"/>
      <c r="H790" s="12"/>
      <c r="I790" s="142"/>
      <c r="J790" s="12"/>
      <c r="K790" s="143"/>
      <c r="L790" s="12"/>
      <c r="M790" s="142"/>
      <c r="N790" s="12"/>
      <c r="O790" s="12"/>
      <c r="R790" s="140"/>
      <c r="S790" s="140"/>
      <c r="T790" s="140"/>
      <c r="U790" s="140"/>
      <c r="V790" s="140"/>
      <c r="W790" s="140"/>
    </row>
    <row r="791" spans="1:23" s="11" customFormat="1" ht="90.75" customHeight="1">
      <c r="A791" s="140"/>
      <c r="B791" s="12"/>
      <c r="C791" s="12"/>
      <c r="D791" s="141"/>
      <c r="E791" s="12"/>
      <c r="F791" s="12"/>
      <c r="G791" s="12"/>
      <c r="H791" s="12"/>
      <c r="I791" s="142"/>
      <c r="J791" s="12"/>
      <c r="K791" s="143"/>
      <c r="L791" s="12"/>
      <c r="M791" s="142"/>
      <c r="N791" s="12"/>
      <c r="O791" s="12"/>
      <c r="R791" s="140"/>
      <c r="S791" s="140"/>
      <c r="T791" s="140"/>
      <c r="U791" s="140"/>
      <c r="V791" s="140"/>
      <c r="W791" s="140"/>
    </row>
    <row r="792" spans="1:24" s="11" customFormat="1" ht="90.75" customHeight="1">
      <c r="A792" s="140"/>
      <c r="B792" s="12"/>
      <c r="C792" s="12"/>
      <c r="D792" s="141"/>
      <c r="E792" s="12"/>
      <c r="F792" s="12"/>
      <c r="G792" s="12"/>
      <c r="H792" s="12"/>
      <c r="I792" s="142"/>
      <c r="J792" s="12"/>
      <c r="K792" s="143"/>
      <c r="L792" s="12"/>
      <c r="M792" s="142"/>
      <c r="N792" s="12"/>
      <c r="O792" s="12"/>
      <c r="R792" s="140"/>
      <c r="S792" s="140"/>
      <c r="T792" s="140"/>
      <c r="U792" s="140"/>
      <c r="V792" s="140"/>
      <c r="W792" s="140"/>
      <c r="X792" s="12"/>
    </row>
    <row r="793" spans="1:24" s="11" customFormat="1" ht="90.75" customHeight="1">
      <c r="A793" s="140"/>
      <c r="B793" s="12"/>
      <c r="C793" s="12"/>
      <c r="D793" s="141"/>
      <c r="E793" s="12"/>
      <c r="F793" s="12"/>
      <c r="G793" s="12"/>
      <c r="H793" s="12"/>
      <c r="I793" s="142"/>
      <c r="J793" s="12"/>
      <c r="K793" s="143"/>
      <c r="L793" s="12"/>
      <c r="M793" s="142"/>
      <c r="N793" s="12"/>
      <c r="O793" s="12"/>
      <c r="R793" s="140"/>
      <c r="S793" s="140"/>
      <c r="T793" s="140"/>
      <c r="U793" s="140"/>
      <c r="V793" s="140"/>
      <c r="W793" s="140"/>
      <c r="X793" s="12"/>
    </row>
    <row r="794" spans="1:24" s="11" customFormat="1" ht="90.75" customHeight="1">
      <c r="A794" s="140"/>
      <c r="B794" s="12"/>
      <c r="C794" s="12"/>
      <c r="D794" s="141"/>
      <c r="E794" s="12"/>
      <c r="F794" s="12"/>
      <c r="G794" s="12"/>
      <c r="H794" s="12"/>
      <c r="I794" s="142"/>
      <c r="J794" s="12"/>
      <c r="K794" s="143"/>
      <c r="L794" s="12"/>
      <c r="M794" s="142"/>
      <c r="N794" s="12"/>
      <c r="O794" s="12"/>
      <c r="R794" s="140"/>
      <c r="S794" s="140"/>
      <c r="T794" s="140"/>
      <c r="U794" s="140"/>
      <c r="V794" s="140"/>
      <c r="W794" s="140"/>
      <c r="X794" s="12"/>
    </row>
    <row r="795" spans="1:24" s="11" customFormat="1" ht="90.75" customHeight="1">
      <c r="A795" s="140"/>
      <c r="B795" s="12"/>
      <c r="C795" s="12"/>
      <c r="D795" s="141"/>
      <c r="E795" s="12"/>
      <c r="F795" s="12"/>
      <c r="G795" s="12"/>
      <c r="H795" s="12"/>
      <c r="I795" s="142"/>
      <c r="J795" s="12"/>
      <c r="K795" s="143"/>
      <c r="L795" s="12"/>
      <c r="M795" s="142"/>
      <c r="N795" s="12"/>
      <c r="O795" s="12"/>
      <c r="R795" s="140"/>
      <c r="S795" s="140"/>
      <c r="T795" s="140"/>
      <c r="U795" s="140"/>
      <c r="V795" s="140"/>
      <c r="W795" s="140"/>
      <c r="X795" s="12"/>
    </row>
    <row r="796" spans="1:24" s="11" customFormat="1" ht="90.75" customHeight="1">
      <c r="A796" s="140"/>
      <c r="B796" s="12"/>
      <c r="C796" s="12"/>
      <c r="D796" s="141"/>
      <c r="E796" s="12"/>
      <c r="F796" s="12"/>
      <c r="G796" s="12"/>
      <c r="H796" s="12"/>
      <c r="I796" s="142"/>
      <c r="J796" s="12"/>
      <c r="K796" s="143"/>
      <c r="L796" s="12"/>
      <c r="M796" s="142"/>
      <c r="N796" s="12"/>
      <c r="O796" s="12"/>
      <c r="R796" s="140"/>
      <c r="S796" s="140"/>
      <c r="T796" s="140"/>
      <c r="U796" s="140"/>
      <c r="V796" s="140"/>
      <c r="W796" s="140"/>
      <c r="X796" s="12"/>
    </row>
    <row r="797" spans="1:24" s="11" customFormat="1" ht="90.75" customHeight="1">
      <c r="A797" s="140"/>
      <c r="B797" s="12"/>
      <c r="C797" s="12"/>
      <c r="D797" s="141"/>
      <c r="E797" s="12"/>
      <c r="F797" s="12"/>
      <c r="G797" s="12"/>
      <c r="H797" s="12"/>
      <c r="I797" s="142"/>
      <c r="J797" s="12"/>
      <c r="K797" s="143"/>
      <c r="L797" s="12"/>
      <c r="M797" s="142"/>
      <c r="N797" s="12"/>
      <c r="O797" s="12"/>
      <c r="R797" s="140"/>
      <c r="S797" s="140"/>
      <c r="T797" s="140"/>
      <c r="U797" s="140"/>
      <c r="V797" s="140"/>
      <c r="W797" s="140"/>
      <c r="X797" s="133"/>
    </row>
    <row r="798" spans="1:23" s="11" customFormat="1" ht="90.75" customHeight="1">
      <c r="A798" s="140"/>
      <c r="B798" s="12"/>
      <c r="C798" s="12"/>
      <c r="D798" s="141"/>
      <c r="E798" s="12"/>
      <c r="F798" s="12"/>
      <c r="G798" s="12"/>
      <c r="H798" s="12"/>
      <c r="I798" s="142"/>
      <c r="J798" s="12"/>
      <c r="K798" s="143"/>
      <c r="L798" s="12"/>
      <c r="M798" s="142"/>
      <c r="N798" s="12"/>
      <c r="O798" s="12"/>
      <c r="R798" s="140"/>
      <c r="S798" s="140"/>
      <c r="T798" s="140"/>
      <c r="U798" s="140"/>
      <c r="V798" s="140"/>
      <c r="W798" s="140"/>
    </row>
    <row r="799" spans="1:24" s="11" customFormat="1" ht="90.75" customHeight="1">
      <c r="A799" s="140"/>
      <c r="B799" s="12"/>
      <c r="C799" s="12"/>
      <c r="D799" s="141"/>
      <c r="E799" s="12"/>
      <c r="F799" s="12"/>
      <c r="G799" s="12"/>
      <c r="H799" s="12"/>
      <c r="I799" s="142"/>
      <c r="J799" s="12"/>
      <c r="K799" s="143"/>
      <c r="L799" s="12"/>
      <c r="M799" s="142"/>
      <c r="N799" s="12"/>
      <c r="O799" s="12"/>
      <c r="R799" s="140"/>
      <c r="S799" s="140"/>
      <c r="T799" s="140"/>
      <c r="U799" s="140"/>
      <c r="V799" s="140"/>
      <c r="W799" s="140"/>
      <c r="X799" s="12"/>
    </row>
    <row r="800" spans="1:24" s="11" customFormat="1" ht="90.75" customHeight="1">
      <c r="A800" s="140"/>
      <c r="B800" s="12"/>
      <c r="C800" s="12"/>
      <c r="D800" s="141"/>
      <c r="E800" s="12"/>
      <c r="F800" s="12"/>
      <c r="G800" s="12"/>
      <c r="H800" s="12"/>
      <c r="I800" s="142"/>
      <c r="J800" s="12"/>
      <c r="K800" s="143"/>
      <c r="L800" s="12"/>
      <c r="M800" s="142"/>
      <c r="N800" s="12"/>
      <c r="O800" s="12"/>
      <c r="R800" s="140"/>
      <c r="S800" s="140"/>
      <c r="T800" s="140"/>
      <c r="U800" s="140"/>
      <c r="V800" s="140"/>
      <c r="W800" s="140"/>
      <c r="X800" s="133"/>
    </row>
    <row r="801" spans="1:24" s="11" customFormat="1" ht="90.75" customHeight="1">
      <c r="A801" s="140"/>
      <c r="B801" s="12"/>
      <c r="C801" s="12"/>
      <c r="D801" s="141"/>
      <c r="E801" s="12"/>
      <c r="F801" s="12"/>
      <c r="G801" s="12"/>
      <c r="H801" s="12"/>
      <c r="I801" s="142"/>
      <c r="J801" s="12"/>
      <c r="K801" s="143"/>
      <c r="L801" s="12"/>
      <c r="M801" s="142"/>
      <c r="N801" s="12"/>
      <c r="O801" s="12"/>
      <c r="R801" s="140"/>
      <c r="S801" s="140"/>
      <c r="T801" s="140"/>
      <c r="U801" s="140"/>
      <c r="V801" s="140"/>
      <c r="W801" s="140"/>
      <c r="X801" s="19"/>
    </row>
    <row r="802" spans="1:24" s="11" customFormat="1" ht="90.75" customHeight="1">
      <c r="A802" s="140"/>
      <c r="B802" s="12"/>
      <c r="C802" s="12"/>
      <c r="D802" s="141"/>
      <c r="E802" s="12"/>
      <c r="F802" s="12"/>
      <c r="G802" s="12"/>
      <c r="H802" s="12"/>
      <c r="I802" s="142"/>
      <c r="J802" s="12"/>
      <c r="K802" s="143"/>
      <c r="L802" s="12"/>
      <c r="M802" s="142"/>
      <c r="N802" s="12"/>
      <c r="O802" s="12"/>
      <c r="R802" s="140"/>
      <c r="S802" s="140"/>
      <c r="T802" s="140"/>
      <c r="U802" s="140"/>
      <c r="V802" s="140"/>
      <c r="W802" s="140"/>
      <c r="X802" s="19"/>
    </row>
    <row r="803" spans="1:24" s="11" customFormat="1" ht="90.75" customHeight="1">
      <c r="A803" s="140"/>
      <c r="B803" s="12"/>
      <c r="C803" s="12"/>
      <c r="D803" s="141"/>
      <c r="E803" s="12"/>
      <c r="F803" s="12"/>
      <c r="G803" s="12"/>
      <c r="H803" s="12"/>
      <c r="I803" s="142"/>
      <c r="J803" s="12"/>
      <c r="K803" s="143"/>
      <c r="L803" s="12"/>
      <c r="M803" s="142"/>
      <c r="N803" s="12"/>
      <c r="O803" s="12"/>
      <c r="R803" s="140"/>
      <c r="S803" s="140"/>
      <c r="T803" s="140"/>
      <c r="U803" s="140"/>
      <c r="V803" s="140"/>
      <c r="W803" s="140"/>
      <c r="X803" s="12"/>
    </row>
    <row r="804" spans="1:24" s="11" customFormat="1" ht="90.75" customHeight="1">
      <c r="A804" s="140"/>
      <c r="B804" s="12"/>
      <c r="C804" s="12"/>
      <c r="D804" s="141"/>
      <c r="E804" s="12"/>
      <c r="F804" s="12"/>
      <c r="G804" s="12"/>
      <c r="H804" s="12"/>
      <c r="I804" s="142"/>
      <c r="J804" s="12"/>
      <c r="K804" s="143"/>
      <c r="L804" s="12"/>
      <c r="M804" s="142"/>
      <c r="N804" s="12"/>
      <c r="O804" s="12"/>
      <c r="R804" s="140"/>
      <c r="S804" s="140"/>
      <c r="T804" s="140"/>
      <c r="U804" s="140"/>
      <c r="V804" s="140"/>
      <c r="W804" s="140"/>
      <c r="X804" s="12"/>
    </row>
    <row r="805" spans="1:24" s="11" customFormat="1" ht="90.75" customHeight="1">
      <c r="A805" s="140"/>
      <c r="B805" s="12"/>
      <c r="C805" s="12"/>
      <c r="D805" s="141"/>
      <c r="E805" s="12"/>
      <c r="F805" s="12"/>
      <c r="G805" s="12"/>
      <c r="H805" s="12"/>
      <c r="I805" s="142"/>
      <c r="J805" s="12"/>
      <c r="K805" s="143"/>
      <c r="L805" s="12"/>
      <c r="M805" s="142"/>
      <c r="N805" s="12"/>
      <c r="O805" s="12"/>
      <c r="R805" s="140"/>
      <c r="S805" s="140"/>
      <c r="T805" s="140"/>
      <c r="U805" s="140"/>
      <c r="V805" s="140"/>
      <c r="W805" s="140"/>
      <c r="X805" s="12"/>
    </row>
    <row r="806" spans="1:24" s="11" customFormat="1" ht="90.75" customHeight="1">
      <c r="A806" s="140"/>
      <c r="B806" s="12"/>
      <c r="C806" s="12"/>
      <c r="D806" s="141"/>
      <c r="E806" s="12"/>
      <c r="F806" s="12"/>
      <c r="G806" s="12"/>
      <c r="H806" s="12"/>
      <c r="I806" s="142"/>
      <c r="J806" s="12"/>
      <c r="K806" s="143"/>
      <c r="L806" s="12"/>
      <c r="M806" s="142"/>
      <c r="N806" s="12"/>
      <c r="O806" s="12"/>
      <c r="R806" s="140"/>
      <c r="S806" s="140"/>
      <c r="T806" s="140"/>
      <c r="U806" s="140"/>
      <c r="V806" s="140"/>
      <c r="W806" s="140"/>
      <c r="X806" s="12"/>
    </row>
    <row r="807" spans="1:24" s="11" customFormat="1" ht="90.75" customHeight="1">
      <c r="A807" s="140"/>
      <c r="B807" s="12"/>
      <c r="C807" s="12"/>
      <c r="D807" s="141"/>
      <c r="E807" s="12"/>
      <c r="F807" s="12"/>
      <c r="G807" s="12"/>
      <c r="H807" s="12"/>
      <c r="I807" s="142"/>
      <c r="J807" s="12"/>
      <c r="K807" s="143"/>
      <c r="L807" s="12"/>
      <c r="M807" s="142"/>
      <c r="N807" s="12"/>
      <c r="O807" s="12"/>
      <c r="R807" s="140"/>
      <c r="S807" s="140"/>
      <c r="T807" s="140"/>
      <c r="U807" s="140"/>
      <c r="V807" s="140"/>
      <c r="W807" s="140"/>
      <c r="X807" s="12"/>
    </row>
    <row r="808" spans="1:24" s="11" customFormat="1" ht="90.75" customHeight="1">
      <c r="A808" s="140"/>
      <c r="B808" s="12"/>
      <c r="C808" s="12"/>
      <c r="D808" s="141"/>
      <c r="E808" s="12"/>
      <c r="F808" s="12"/>
      <c r="G808" s="12"/>
      <c r="H808" s="12"/>
      <c r="I808" s="142"/>
      <c r="J808" s="12"/>
      <c r="K808" s="143"/>
      <c r="L808" s="12"/>
      <c r="M808" s="142"/>
      <c r="N808" s="12"/>
      <c r="O808" s="12"/>
      <c r="R808" s="140"/>
      <c r="S808" s="140"/>
      <c r="T808" s="140"/>
      <c r="U808" s="140"/>
      <c r="V808" s="140"/>
      <c r="W808" s="140"/>
      <c r="X808" s="12"/>
    </row>
    <row r="809" spans="1:24" s="11" customFormat="1" ht="90.75" customHeight="1">
      <c r="A809" s="140"/>
      <c r="B809" s="12"/>
      <c r="C809" s="12"/>
      <c r="D809" s="141"/>
      <c r="E809" s="12"/>
      <c r="F809" s="12"/>
      <c r="G809" s="12"/>
      <c r="H809" s="12"/>
      <c r="I809" s="142"/>
      <c r="J809" s="12"/>
      <c r="K809" s="143"/>
      <c r="L809" s="12"/>
      <c r="M809" s="142"/>
      <c r="N809" s="12"/>
      <c r="O809" s="12"/>
      <c r="R809" s="140"/>
      <c r="S809" s="140"/>
      <c r="T809" s="140"/>
      <c r="U809" s="140"/>
      <c r="V809" s="140"/>
      <c r="W809" s="140"/>
      <c r="X809" s="12"/>
    </row>
    <row r="810" spans="1:24" s="11" customFormat="1" ht="90.75" customHeight="1">
      <c r="A810" s="140"/>
      <c r="B810" s="12"/>
      <c r="C810" s="12"/>
      <c r="D810" s="141"/>
      <c r="E810" s="12"/>
      <c r="F810" s="12"/>
      <c r="G810" s="12"/>
      <c r="H810" s="12"/>
      <c r="I810" s="142"/>
      <c r="J810" s="12"/>
      <c r="K810" s="143"/>
      <c r="L810" s="12"/>
      <c r="M810" s="142"/>
      <c r="N810" s="12"/>
      <c r="O810" s="12"/>
      <c r="R810" s="140"/>
      <c r="S810" s="140"/>
      <c r="T810" s="140"/>
      <c r="U810" s="140"/>
      <c r="V810" s="140"/>
      <c r="W810" s="140"/>
      <c r="X810" s="133"/>
    </row>
    <row r="811" spans="1:24" s="11" customFormat="1" ht="90.75" customHeight="1">
      <c r="A811" s="140"/>
      <c r="B811" s="12"/>
      <c r="C811" s="12"/>
      <c r="D811" s="141"/>
      <c r="E811" s="12"/>
      <c r="F811" s="12"/>
      <c r="G811" s="12"/>
      <c r="H811" s="12"/>
      <c r="I811" s="142"/>
      <c r="J811" s="12"/>
      <c r="K811" s="143"/>
      <c r="L811" s="12"/>
      <c r="M811" s="142"/>
      <c r="N811" s="12"/>
      <c r="O811" s="12"/>
      <c r="R811" s="140"/>
      <c r="S811" s="140"/>
      <c r="T811" s="140"/>
      <c r="U811" s="140"/>
      <c r="V811" s="140"/>
      <c r="W811" s="140"/>
      <c r="X811" s="133"/>
    </row>
    <row r="812" spans="1:24" s="11" customFormat="1" ht="90.75" customHeight="1">
      <c r="A812" s="140"/>
      <c r="B812" s="12"/>
      <c r="C812" s="12"/>
      <c r="D812" s="141"/>
      <c r="E812" s="12"/>
      <c r="F812" s="12"/>
      <c r="G812" s="12"/>
      <c r="H812" s="12"/>
      <c r="I812" s="142"/>
      <c r="J812" s="12"/>
      <c r="K812" s="143"/>
      <c r="L812" s="12"/>
      <c r="M812" s="142"/>
      <c r="N812" s="12"/>
      <c r="O812" s="12"/>
      <c r="R812" s="140"/>
      <c r="S812" s="140"/>
      <c r="T812" s="140"/>
      <c r="U812" s="140"/>
      <c r="V812" s="140"/>
      <c r="W812" s="140"/>
      <c r="X812" s="133"/>
    </row>
    <row r="813" spans="1:24" s="11" customFormat="1" ht="90.75" customHeight="1">
      <c r="A813" s="140"/>
      <c r="B813" s="12"/>
      <c r="C813" s="12"/>
      <c r="D813" s="141"/>
      <c r="E813" s="12"/>
      <c r="F813" s="12"/>
      <c r="G813" s="12"/>
      <c r="H813" s="12"/>
      <c r="I813" s="142"/>
      <c r="J813" s="12"/>
      <c r="K813" s="143"/>
      <c r="L813" s="12"/>
      <c r="M813" s="142"/>
      <c r="N813" s="12"/>
      <c r="O813" s="12"/>
      <c r="R813" s="140"/>
      <c r="S813" s="140"/>
      <c r="T813" s="140"/>
      <c r="U813" s="140"/>
      <c r="V813" s="140"/>
      <c r="W813" s="140"/>
      <c r="X813" s="133"/>
    </row>
    <row r="814" spans="1:24" s="11" customFormat="1" ht="90.75" customHeight="1">
      <c r="A814" s="140"/>
      <c r="B814" s="12"/>
      <c r="C814" s="12"/>
      <c r="D814" s="141"/>
      <c r="E814" s="12"/>
      <c r="F814" s="12"/>
      <c r="G814" s="12"/>
      <c r="H814" s="12"/>
      <c r="I814" s="142"/>
      <c r="J814" s="12"/>
      <c r="K814" s="143"/>
      <c r="L814" s="12"/>
      <c r="M814" s="142"/>
      <c r="N814" s="12"/>
      <c r="O814" s="12"/>
      <c r="R814" s="140"/>
      <c r="S814" s="140"/>
      <c r="T814" s="140"/>
      <c r="U814" s="140"/>
      <c r="V814" s="140"/>
      <c r="W814" s="140"/>
      <c r="X814" s="133"/>
    </row>
    <row r="815" spans="1:24" s="11" customFormat="1" ht="90.75" customHeight="1">
      <c r="A815" s="140"/>
      <c r="B815" s="12"/>
      <c r="C815" s="12"/>
      <c r="D815" s="141"/>
      <c r="E815" s="12"/>
      <c r="F815" s="12"/>
      <c r="G815" s="12"/>
      <c r="H815" s="12"/>
      <c r="I815" s="142"/>
      <c r="J815" s="12"/>
      <c r="K815" s="143"/>
      <c r="L815" s="12"/>
      <c r="M815" s="142"/>
      <c r="N815" s="12"/>
      <c r="O815" s="12"/>
      <c r="R815" s="140"/>
      <c r="S815" s="140"/>
      <c r="T815" s="140"/>
      <c r="U815" s="140"/>
      <c r="V815" s="140"/>
      <c r="W815" s="140"/>
      <c r="X815" s="133"/>
    </row>
    <row r="816" spans="1:24" s="11" customFormat="1" ht="90.75" customHeight="1">
      <c r="A816" s="140"/>
      <c r="B816" s="12"/>
      <c r="C816" s="12"/>
      <c r="D816" s="141"/>
      <c r="E816" s="12"/>
      <c r="F816" s="12"/>
      <c r="G816" s="12"/>
      <c r="H816" s="12"/>
      <c r="I816" s="142"/>
      <c r="J816" s="12"/>
      <c r="K816" s="143"/>
      <c r="L816" s="12"/>
      <c r="M816" s="142"/>
      <c r="N816" s="12"/>
      <c r="O816" s="12"/>
      <c r="R816" s="140"/>
      <c r="S816" s="140"/>
      <c r="T816" s="140"/>
      <c r="U816" s="140"/>
      <c r="V816" s="140"/>
      <c r="W816" s="140"/>
      <c r="X816" s="12"/>
    </row>
    <row r="817" spans="1:24" s="11" customFormat="1" ht="90.75" customHeight="1">
      <c r="A817" s="140"/>
      <c r="B817" s="12"/>
      <c r="C817" s="12"/>
      <c r="D817" s="141"/>
      <c r="E817" s="12"/>
      <c r="F817" s="12"/>
      <c r="G817" s="12"/>
      <c r="H817" s="12"/>
      <c r="I817" s="142"/>
      <c r="J817" s="12"/>
      <c r="K817" s="143"/>
      <c r="L817" s="12"/>
      <c r="M817" s="142"/>
      <c r="N817" s="12"/>
      <c r="O817" s="12"/>
      <c r="R817" s="140"/>
      <c r="S817" s="140"/>
      <c r="T817" s="140"/>
      <c r="U817" s="140"/>
      <c r="V817" s="140"/>
      <c r="W817" s="140"/>
      <c r="X817" s="12"/>
    </row>
    <row r="818" spans="1:24" s="11" customFormat="1" ht="90.75" customHeight="1">
      <c r="A818" s="140"/>
      <c r="B818" s="12"/>
      <c r="C818" s="12"/>
      <c r="D818" s="141"/>
      <c r="E818" s="12"/>
      <c r="F818" s="12"/>
      <c r="G818" s="12"/>
      <c r="H818" s="12"/>
      <c r="I818" s="142"/>
      <c r="J818" s="12"/>
      <c r="K818" s="143"/>
      <c r="L818" s="12"/>
      <c r="M818" s="142"/>
      <c r="N818" s="12"/>
      <c r="O818" s="12"/>
      <c r="R818" s="140"/>
      <c r="S818" s="140"/>
      <c r="T818" s="140"/>
      <c r="U818" s="140"/>
      <c r="V818" s="140"/>
      <c r="W818" s="140"/>
      <c r="X818" s="12"/>
    </row>
    <row r="819" spans="1:24" s="11" customFormat="1" ht="90.75" customHeight="1">
      <c r="A819" s="140"/>
      <c r="B819" s="12"/>
      <c r="C819" s="12"/>
      <c r="D819" s="141"/>
      <c r="E819" s="12"/>
      <c r="F819" s="12"/>
      <c r="G819" s="12"/>
      <c r="H819" s="12"/>
      <c r="I819" s="142"/>
      <c r="J819" s="12"/>
      <c r="K819" s="143"/>
      <c r="L819" s="12"/>
      <c r="M819" s="142"/>
      <c r="N819" s="12"/>
      <c r="O819" s="12"/>
      <c r="R819" s="140"/>
      <c r="S819" s="140"/>
      <c r="T819" s="140"/>
      <c r="U819" s="140"/>
      <c r="V819" s="140"/>
      <c r="W819" s="140"/>
      <c r="X819" s="12"/>
    </row>
    <row r="820" spans="1:23" s="11" customFormat="1" ht="90.75" customHeight="1">
      <c r="A820" s="140"/>
      <c r="B820" s="12"/>
      <c r="C820" s="12"/>
      <c r="D820" s="141"/>
      <c r="E820" s="12"/>
      <c r="F820" s="12"/>
      <c r="G820" s="12"/>
      <c r="H820" s="12"/>
      <c r="I820" s="142"/>
      <c r="J820" s="12"/>
      <c r="K820" s="143"/>
      <c r="L820" s="12"/>
      <c r="M820" s="142"/>
      <c r="N820" s="12"/>
      <c r="O820" s="12"/>
      <c r="R820" s="140"/>
      <c r="S820" s="140"/>
      <c r="T820" s="140"/>
      <c r="U820" s="140"/>
      <c r="V820" s="140"/>
      <c r="W820" s="140"/>
    </row>
    <row r="821" spans="1:24" s="11" customFormat="1" ht="90.75" customHeight="1">
      <c r="A821" s="140"/>
      <c r="B821" s="12"/>
      <c r="C821" s="12"/>
      <c r="D821" s="141"/>
      <c r="E821" s="12"/>
      <c r="F821" s="12"/>
      <c r="G821" s="12"/>
      <c r="H821" s="12"/>
      <c r="I821" s="142"/>
      <c r="J821" s="12"/>
      <c r="K821" s="143"/>
      <c r="L821" s="12"/>
      <c r="M821" s="142"/>
      <c r="N821" s="12"/>
      <c r="O821" s="12"/>
      <c r="R821" s="140"/>
      <c r="S821" s="140"/>
      <c r="T821" s="140"/>
      <c r="U821" s="140"/>
      <c r="V821" s="140"/>
      <c r="W821" s="140"/>
      <c r="X821" s="12"/>
    </row>
    <row r="822" spans="1:24" s="11" customFormat="1" ht="90.75" customHeight="1">
      <c r="A822" s="140"/>
      <c r="B822" s="12"/>
      <c r="C822" s="12"/>
      <c r="D822" s="141"/>
      <c r="E822" s="12"/>
      <c r="F822" s="12"/>
      <c r="G822" s="12"/>
      <c r="H822" s="12"/>
      <c r="I822" s="142"/>
      <c r="J822" s="12"/>
      <c r="K822" s="143"/>
      <c r="L822" s="12"/>
      <c r="M822" s="142"/>
      <c r="N822" s="12"/>
      <c r="O822" s="12"/>
      <c r="R822" s="140"/>
      <c r="S822" s="140"/>
      <c r="T822" s="140"/>
      <c r="U822" s="140"/>
      <c r="V822" s="140"/>
      <c r="W822" s="140"/>
      <c r="X822" s="12"/>
    </row>
    <row r="823" spans="1:23" s="11" customFormat="1" ht="90.75" customHeight="1">
      <c r="A823" s="140"/>
      <c r="B823" s="12"/>
      <c r="C823" s="12"/>
      <c r="D823" s="141"/>
      <c r="E823" s="12"/>
      <c r="F823" s="12"/>
      <c r="G823" s="12"/>
      <c r="H823" s="12"/>
      <c r="I823" s="142"/>
      <c r="J823" s="12"/>
      <c r="K823" s="143"/>
      <c r="L823" s="12"/>
      <c r="M823" s="142"/>
      <c r="N823" s="12"/>
      <c r="O823" s="12"/>
      <c r="R823" s="140"/>
      <c r="S823" s="140"/>
      <c r="T823" s="140"/>
      <c r="U823" s="140"/>
      <c r="V823" s="140"/>
      <c r="W823" s="140"/>
    </row>
    <row r="824" spans="1:23" s="11" customFormat="1" ht="90.75" customHeight="1">
      <c r="A824" s="140"/>
      <c r="B824" s="12"/>
      <c r="C824" s="12"/>
      <c r="D824" s="141"/>
      <c r="E824" s="12"/>
      <c r="F824" s="12"/>
      <c r="G824" s="12"/>
      <c r="H824" s="12"/>
      <c r="I824" s="142"/>
      <c r="J824" s="12"/>
      <c r="K824" s="143"/>
      <c r="L824" s="12"/>
      <c r="M824" s="142"/>
      <c r="N824" s="12"/>
      <c r="O824" s="12"/>
      <c r="R824" s="140"/>
      <c r="S824" s="140"/>
      <c r="T824" s="140"/>
      <c r="U824" s="140"/>
      <c r="V824" s="140"/>
      <c r="W824" s="140"/>
    </row>
    <row r="825" spans="1:24" s="11" customFormat="1" ht="90.75" customHeight="1">
      <c r="A825" s="140"/>
      <c r="B825" s="12"/>
      <c r="C825" s="12"/>
      <c r="D825" s="141"/>
      <c r="E825" s="12"/>
      <c r="F825" s="12"/>
      <c r="G825" s="12"/>
      <c r="H825" s="12"/>
      <c r="I825" s="142"/>
      <c r="J825" s="12"/>
      <c r="K825" s="143"/>
      <c r="L825" s="12"/>
      <c r="M825" s="142"/>
      <c r="N825" s="12"/>
      <c r="O825" s="12"/>
      <c r="R825" s="140"/>
      <c r="S825" s="140"/>
      <c r="T825" s="140"/>
      <c r="U825" s="140"/>
      <c r="V825" s="140"/>
      <c r="W825" s="140"/>
      <c r="X825" s="12"/>
    </row>
    <row r="826" spans="1:24" s="11" customFormat="1" ht="90.75" customHeight="1">
      <c r="A826" s="140"/>
      <c r="B826" s="12"/>
      <c r="C826" s="12"/>
      <c r="D826" s="141"/>
      <c r="E826" s="12"/>
      <c r="F826" s="12"/>
      <c r="G826" s="12"/>
      <c r="H826" s="12"/>
      <c r="I826" s="142"/>
      <c r="J826" s="12"/>
      <c r="K826" s="143"/>
      <c r="L826" s="12"/>
      <c r="M826" s="142"/>
      <c r="N826" s="12"/>
      <c r="O826" s="12"/>
      <c r="R826" s="140"/>
      <c r="S826" s="140"/>
      <c r="T826" s="140"/>
      <c r="U826" s="140"/>
      <c r="V826" s="140"/>
      <c r="W826" s="140"/>
      <c r="X826" s="133"/>
    </row>
    <row r="827" spans="1:24" s="11" customFormat="1" ht="90.75" customHeight="1">
      <c r="A827" s="140"/>
      <c r="B827" s="12"/>
      <c r="C827" s="12"/>
      <c r="D827" s="141"/>
      <c r="E827" s="12"/>
      <c r="F827" s="12"/>
      <c r="G827" s="12"/>
      <c r="H827" s="12"/>
      <c r="I827" s="142"/>
      <c r="J827" s="12"/>
      <c r="K827" s="143"/>
      <c r="L827" s="12"/>
      <c r="M827" s="142"/>
      <c r="N827" s="12"/>
      <c r="O827" s="12"/>
      <c r="R827" s="140"/>
      <c r="S827" s="140"/>
      <c r="T827" s="140"/>
      <c r="U827" s="140"/>
      <c r="V827" s="140"/>
      <c r="W827" s="140"/>
      <c r="X827" s="133"/>
    </row>
    <row r="828" spans="1:24" s="11" customFormat="1" ht="90.75" customHeight="1">
      <c r="A828" s="140"/>
      <c r="B828" s="12"/>
      <c r="C828" s="12"/>
      <c r="D828" s="141"/>
      <c r="E828" s="12"/>
      <c r="F828" s="12"/>
      <c r="G828" s="12"/>
      <c r="H828" s="12"/>
      <c r="I828" s="142"/>
      <c r="J828" s="12"/>
      <c r="K828" s="143"/>
      <c r="L828" s="12"/>
      <c r="M828" s="142"/>
      <c r="N828" s="12"/>
      <c r="O828" s="12"/>
      <c r="R828" s="140"/>
      <c r="S828" s="140"/>
      <c r="T828" s="140"/>
      <c r="U828" s="140"/>
      <c r="V828" s="140"/>
      <c r="W828" s="140"/>
      <c r="X828" s="133"/>
    </row>
    <row r="829" spans="1:24" s="11" customFormat="1" ht="90.75" customHeight="1">
      <c r="A829" s="140"/>
      <c r="B829" s="12"/>
      <c r="C829" s="12"/>
      <c r="D829" s="141"/>
      <c r="E829" s="12"/>
      <c r="F829" s="12"/>
      <c r="G829" s="12"/>
      <c r="H829" s="12"/>
      <c r="I829" s="142"/>
      <c r="J829" s="12"/>
      <c r="K829" s="143"/>
      <c r="L829" s="12"/>
      <c r="M829" s="142"/>
      <c r="N829" s="12"/>
      <c r="O829" s="12"/>
      <c r="R829" s="140"/>
      <c r="S829" s="140"/>
      <c r="T829" s="140"/>
      <c r="U829" s="140"/>
      <c r="V829" s="140"/>
      <c r="W829" s="140"/>
      <c r="X829" s="12"/>
    </row>
    <row r="836" ht="90.75" customHeight="1">
      <c r="X836" s="11"/>
    </row>
    <row r="838" ht="90.75" customHeight="1">
      <c r="X838" s="127"/>
    </row>
    <row r="843" ht="90.75" customHeight="1">
      <c r="X843" s="11"/>
    </row>
    <row r="845" ht="90.75" customHeight="1">
      <c r="X845" s="133"/>
    </row>
    <row r="850" ht="90.75" customHeight="1">
      <c r="X850" s="133"/>
    </row>
    <row r="851" ht="90.75" customHeight="1">
      <c r="X851" s="133"/>
    </row>
    <row r="852" ht="90.75" customHeight="1">
      <c r="X852" s="133"/>
    </row>
    <row r="853" ht="90.75" customHeight="1">
      <c r="X853" s="11"/>
    </row>
    <row r="858" ht="90.75" customHeight="1">
      <c r="X858" s="11"/>
    </row>
    <row r="859" ht="90.75" customHeight="1">
      <c r="X859" s="19"/>
    </row>
    <row r="863" ht="32.25" customHeight="1"/>
  </sheetData>
  <sheetProtection/>
  <mergeCells count="1">
    <mergeCell ref="A1:V1"/>
  </mergeCells>
  <printOptions/>
  <pageMargins left="0.15748031496062992" right="0.11811023622047245" top="0.3937007874015748" bottom="0.15748031496062992" header="0.31496062992125984" footer="0.15748031496062992"/>
  <pageSetup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="110" zoomScaleNormal="110" zoomScalePageLayoutView="0" workbookViewId="0" topLeftCell="A1">
      <selection activeCell="A1" sqref="A1"/>
    </sheetView>
  </sheetViews>
  <sheetFormatPr defaultColWidth="9.140625" defaultRowHeight="24.75" customHeight="1"/>
  <cols>
    <col min="1" max="1" width="49.140625" style="21" customWidth="1"/>
    <col min="2" max="2" width="17.7109375" style="23" customWidth="1"/>
    <col min="3" max="3" width="19.28125" style="23" customWidth="1"/>
    <col min="4" max="16384" width="9.00390625" style="21" customWidth="1"/>
  </cols>
  <sheetData>
    <row r="1" ht="33.75" customHeight="1">
      <c r="A1" s="29" t="s">
        <v>330</v>
      </c>
    </row>
    <row r="2" ht="15" customHeight="1">
      <c r="A2" s="22"/>
    </row>
    <row r="3" spans="1:3" ht="95.25" customHeight="1">
      <c r="A3" s="152" t="s">
        <v>326</v>
      </c>
      <c r="B3" s="152"/>
      <c r="C3" s="152"/>
    </row>
    <row r="4" spans="1:3" s="24" customFormat="1" ht="75" customHeight="1">
      <c r="A4" s="152" t="s">
        <v>327</v>
      </c>
      <c r="B4" s="152"/>
      <c r="C4" s="152"/>
    </row>
    <row r="5" ht="24.75" customHeight="1">
      <c r="A5" s="21" t="s">
        <v>37</v>
      </c>
    </row>
    <row r="6" ht="24.75" customHeight="1">
      <c r="A6" s="21" t="s">
        <v>328</v>
      </c>
    </row>
    <row r="7" ht="12.75" customHeight="1"/>
    <row r="8" spans="1:3" s="27" customFormat="1" ht="24.75" customHeight="1">
      <c r="A8" s="25" t="s">
        <v>38</v>
      </c>
      <c r="B8" s="26" t="s">
        <v>39</v>
      </c>
      <c r="C8" s="26" t="s">
        <v>40</v>
      </c>
    </row>
    <row r="9" spans="1:3" ht="24.75" customHeight="1">
      <c r="A9" s="28" t="s">
        <v>36</v>
      </c>
      <c r="B9" s="40">
        <v>155</v>
      </c>
      <c r="C9" s="41">
        <v>18</v>
      </c>
    </row>
    <row r="10" spans="1:3" ht="24.75" customHeight="1">
      <c r="A10" s="28" t="s">
        <v>41</v>
      </c>
      <c r="B10" s="40">
        <v>396</v>
      </c>
      <c r="C10" s="41">
        <v>46.1</v>
      </c>
    </row>
    <row r="11" spans="1:3" ht="24.75" customHeight="1">
      <c r="A11" s="28" t="s">
        <v>42</v>
      </c>
      <c r="B11" s="40">
        <v>308</v>
      </c>
      <c r="C11" s="41">
        <v>35.9</v>
      </c>
    </row>
    <row r="12" spans="1:3" s="29" customFormat="1" ht="24.75" customHeight="1">
      <c r="A12" s="25" t="s">
        <v>159</v>
      </c>
      <c r="B12" s="40">
        <v>859</v>
      </c>
      <c r="C12" s="41">
        <f>SUM(C9:C11)</f>
        <v>100</v>
      </c>
    </row>
    <row r="14" ht="24.75" customHeight="1">
      <c r="A14" s="21" t="s">
        <v>43</v>
      </c>
    </row>
    <row r="15" ht="24.75" customHeight="1">
      <c r="A15" s="21" t="s">
        <v>328</v>
      </c>
    </row>
    <row r="16" ht="12.75" customHeight="1">
      <c r="A16" s="29"/>
    </row>
    <row r="17" spans="1:3" s="29" customFormat="1" ht="94.5" customHeight="1">
      <c r="A17" s="33" t="s">
        <v>44</v>
      </c>
      <c r="B17" s="30" t="s">
        <v>22</v>
      </c>
      <c r="C17" s="30" t="s">
        <v>23</v>
      </c>
    </row>
    <row r="18" spans="1:3" ht="24.75" customHeight="1">
      <c r="A18" s="31" t="s">
        <v>21</v>
      </c>
      <c r="B18" s="32">
        <v>1.61</v>
      </c>
      <c r="C18" s="32">
        <v>5</v>
      </c>
    </row>
    <row r="20" spans="1:3" ht="51" customHeight="1">
      <c r="A20" s="151"/>
      <c r="B20" s="151"/>
      <c r="C20" s="151"/>
    </row>
  </sheetData>
  <sheetProtection/>
  <mergeCells count="3">
    <mergeCell ref="A20:C20"/>
    <mergeCell ref="A3:C3"/>
    <mergeCell ref="A4:C4"/>
  </mergeCells>
  <printOptions/>
  <pageMargins left="0.7480314960629921" right="0.5511811023622047" top="0.82" bottom="0.9448818897637796" header="0.82" footer="0.90551181102362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5"/>
  <sheetViews>
    <sheetView zoomScale="70" zoomScaleNormal="70" zoomScalePageLayoutView="0"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26.25" customHeight="1"/>
  <cols>
    <col min="1" max="1" width="9.00390625" style="42" customWidth="1"/>
    <col min="2" max="2" width="34.8515625" style="44" customWidth="1"/>
    <col min="3" max="3" width="34.140625" style="44" hidden="1" customWidth="1"/>
    <col min="4" max="5" width="6.421875" style="63" customWidth="1"/>
    <col min="6" max="6" width="8.421875" style="63" customWidth="1"/>
    <col min="7" max="8" width="5.7109375" style="63" customWidth="1"/>
    <col min="9" max="9" width="9.00390625" style="63" customWidth="1"/>
    <col min="10" max="15" width="5.7109375" style="63" customWidth="1"/>
    <col min="16" max="16" width="6.421875" style="63" customWidth="1"/>
    <col min="17" max="22" width="5.7109375" style="63" customWidth="1"/>
    <col min="23" max="23" width="6.7109375" style="63" customWidth="1"/>
    <col min="24" max="29" width="5.7109375" style="63" customWidth="1"/>
    <col min="30" max="30" width="6.57421875" style="63" customWidth="1"/>
    <col min="31" max="32" width="9.00390625" style="64" customWidth="1"/>
    <col min="33" max="33" width="8.7109375" style="64" customWidth="1"/>
    <col min="34" max="34" width="9.00390625" style="42" hidden="1" customWidth="1"/>
    <col min="35" max="16384" width="9.00390625" style="44" customWidth="1"/>
  </cols>
  <sheetData>
    <row r="1" spans="1:34" ht="26.25" customHeight="1">
      <c r="A1" s="153" t="s">
        <v>329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ht="26.25" customHeight="1">
      <c r="A2" s="147" t="s">
        <v>337</v>
      </c>
    </row>
    <row r="3" spans="1:34" s="46" customFormat="1" ht="48" customHeight="1">
      <c r="A3" s="154" t="s">
        <v>255</v>
      </c>
      <c r="B3" s="155" t="s">
        <v>155</v>
      </c>
      <c r="C3" s="155" t="s">
        <v>324</v>
      </c>
      <c r="D3" s="156" t="s">
        <v>331</v>
      </c>
      <c r="E3" s="156"/>
      <c r="F3" s="157" t="s">
        <v>156</v>
      </c>
      <c r="G3" s="156" t="s">
        <v>332</v>
      </c>
      <c r="H3" s="156"/>
      <c r="I3" s="157" t="s">
        <v>319</v>
      </c>
      <c r="J3" s="158" t="s">
        <v>275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0"/>
      <c r="AE3" s="161" t="s">
        <v>157</v>
      </c>
      <c r="AF3" s="161" t="s">
        <v>158</v>
      </c>
      <c r="AG3" s="161" t="s">
        <v>335</v>
      </c>
      <c r="AH3" s="162"/>
    </row>
    <row r="4" spans="1:34" s="46" customFormat="1" ht="48" customHeight="1">
      <c r="A4" s="154"/>
      <c r="B4" s="155"/>
      <c r="C4" s="155"/>
      <c r="D4" s="156"/>
      <c r="E4" s="156"/>
      <c r="F4" s="157"/>
      <c r="G4" s="156"/>
      <c r="H4" s="156"/>
      <c r="I4" s="157"/>
      <c r="J4" s="163" t="s">
        <v>264</v>
      </c>
      <c r="K4" s="164"/>
      <c r="L4" s="164"/>
      <c r="M4" s="164"/>
      <c r="N4" s="164"/>
      <c r="O4" s="164"/>
      <c r="P4" s="165"/>
      <c r="Q4" s="163" t="s">
        <v>263</v>
      </c>
      <c r="R4" s="164"/>
      <c r="S4" s="164"/>
      <c r="T4" s="164"/>
      <c r="U4" s="164"/>
      <c r="V4" s="164"/>
      <c r="W4" s="165"/>
      <c r="X4" s="163" t="s">
        <v>315</v>
      </c>
      <c r="Y4" s="164"/>
      <c r="Z4" s="164"/>
      <c r="AA4" s="164"/>
      <c r="AB4" s="164"/>
      <c r="AC4" s="164"/>
      <c r="AD4" s="165"/>
      <c r="AE4" s="161"/>
      <c r="AF4" s="161"/>
      <c r="AG4" s="161"/>
      <c r="AH4" s="162"/>
    </row>
    <row r="5" spans="1:34" s="46" customFormat="1" ht="60.75" customHeight="1">
      <c r="A5" s="154"/>
      <c r="B5" s="155"/>
      <c r="C5" s="155"/>
      <c r="D5" s="71" t="s">
        <v>262</v>
      </c>
      <c r="E5" s="71" t="s">
        <v>261</v>
      </c>
      <c r="F5" s="157"/>
      <c r="G5" s="71" t="s">
        <v>262</v>
      </c>
      <c r="H5" s="71" t="s">
        <v>261</v>
      </c>
      <c r="I5" s="157"/>
      <c r="J5" s="97">
        <v>0.1</v>
      </c>
      <c r="K5" s="97">
        <v>0.2</v>
      </c>
      <c r="L5" s="97">
        <v>0.4</v>
      </c>
      <c r="M5" s="97">
        <v>0.6</v>
      </c>
      <c r="N5" s="97">
        <v>0.8</v>
      </c>
      <c r="O5" s="97">
        <v>1</v>
      </c>
      <c r="P5" s="72" t="s">
        <v>316</v>
      </c>
      <c r="Q5" s="97">
        <v>0.1</v>
      </c>
      <c r="R5" s="97">
        <v>0.2</v>
      </c>
      <c r="S5" s="97">
        <v>0.4</v>
      </c>
      <c r="T5" s="97">
        <v>0.6</v>
      </c>
      <c r="U5" s="97">
        <v>0.8</v>
      </c>
      <c r="V5" s="97">
        <v>1</v>
      </c>
      <c r="W5" s="72" t="s">
        <v>317</v>
      </c>
      <c r="X5" s="72">
        <v>0.1</v>
      </c>
      <c r="Y5" s="72">
        <v>0.2</v>
      </c>
      <c r="Z5" s="72">
        <v>0.4</v>
      </c>
      <c r="AA5" s="72">
        <v>0.6</v>
      </c>
      <c r="AB5" s="72">
        <v>0.8</v>
      </c>
      <c r="AC5" s="72">
        <v>1</v>
      </c>
      <c r="AD5" s="94" t="s">
        <v>318</v>
      </c>
      <c r="AE5" s="161"/>
      <c r="AF5" s="161"/>
      <c r="AG5" s="161"/>
      <c r="AH5" s="162"/>
    </row>
    <row r="6" spans="1:34" s="46" customFormat="1" ht="29.25" customHeight="1">
      <c r="A6" s="166" t="s">
        <v>320</v>
      </c>
      <c r="B6" s="166"/>
      <c r="C6" s="167"/>
      <c r="D6" s="73">
        <f aca="true" t="shared" si="0" ref="D6:I6">+D7+D20+D28+D31+D34+D58+D63+D68</f>
        <v>147</v>
      </c>
      <c r="E6" s="73">
        <f t="shared" si="0"/>
        <v>438</v>
      </c>
      <c r="F6" s="73">
        <f t="shared" si="0"/>
        <v>585</v>
      </c>
      <c r="G6" s="73">
        <f t="shared" si="0"/>
        <v>9</v>
      </c>
      <c r="H6" s="73">
        <f t="shared" si="0"/>
        <v>98</v>
      </c>
      <c r="I6" s="73">
        <f t="shared" si="0"/>
        <v>107</v>
      </c>
      <c r="J6" s="98"/>
      <c r="K6" s="98">
        <f>+K7+K20+K28+K31+K34+K58+K63+K68</f>
        <v>0</v>
      </c>
      <c r="L6" s="98"/>
      <c r="M6" s="98">
        <f>+M7+M20+M28+M31+M34+M58+M63+M68</f>
        <v>2</v>
      </c>
      <c r="N6" s="98">
        <f>+N7+N20+N28+N31+N34+N58+N63+N68</f>
        <v>11</v>
      </c>
      <c r="O6" s="98"/>
      <c r="P6" s="61">
        <f>+O6+N6+M6+L6+K6+J6</f>
        <v>13</v>
      </c>
      <c r="Q6" s="98"/>
      <c r="R6" s="98"/>
      <c r="S6" s="98">
        <f>+S7+S20+S28+S31+S34+S58+S63+S68</f>
        <v>14</v>
      </c>
      <c r="T6" s="98">
        <f>+T7+T20+T28+T31+T34+T58+T63+T68</f>
        <v>8</v>
      </c>
      <c r="U6" s="98">
        <f>+U7+U20+U28+U31+U34+U58+U63+U68</f>
        <v>72</v>
      </c>
      <c r="V6" s="98">
        <f>+V7+V20+V28+V31+V34+V58+V63+V68</f>
        <v>0</v>
      </c>
      <c r="W6" s="61">
        <f>+V6+U6+T6+S6+R6+Q6</f>
        <v>94</v>
      </c>
      <c r="X6" s="73">
        <f aca="true" t="shared" si="1" ref="X6:AD6">+Q6+J6</f>
        <v>0</v>
      </c>
      <c r="Y6" s="73">
        <f t="shared" si="1"/>
        <v>0</v>
      </c>
      <c r="Z6" s="73">
        <f t="shared" si="1"/>
        <v>14</v>
      </c>
      <c r="AA6" s="73">
        <f t="shared" si="1"/>
        <v>10</v>
      </c>
      <c r="AB6" s="73">
        <f t="shared" si="1"/>
        <v>83</v>
      </c>
      <c r="AC6" s="73">
        <f t="shared" si="1"/>
        <v>0</v>
      </c>
      <c r="AD6" s="73">
        <f t="shared" si="1"/>
        <v>107</v>
      </c>
      <c r="AE6" s="69">
        <f>+AC6*1+AB6*0.8+AA6*0.6+Z6*0.4+Y6*0.2</f>
        <v>78</v>
      </c>
      <c r="AF6" s="69">
        <f>+AE6/F6*100</f>
        <v>13.333333333333334</v>
      </c>
      <c r="AG6" s="69">
        <f aca="true" t="shared" si="2" ref="AG6:AG37">IF(AF6*5/40&gt;5,5,AF6*5/40)</f>
        <v>1.6666666666666667</v>
      </c>
      <c r="AH6" s="74"/>
    </row>
    <row r="7" spans="1:34" ht="27" customHeight="1">
      <c r="A7" s="66">
        <v>1</v>
      </c>
      <c r="B7" s="67" t="s">
        <v>314</v>
      </c>
      <c r="C7" s="58" t="s">
        <v>211</v>
      </c>
      <c r="D7" s="59">
        <v>0</v>
      </c>
      <c r="E7" s="59">
        <v>12</v>
      </c>
      <c r="F7" s="59">
        <f aca="true" t="shared" si="3" ref="F7:F19">+D7+E7</f>
        <v>12</v>
      </c>
      <c r="G7" s="60">
        <v>0</v>
      </c>
      <c r="H7" s="60">
        <v>2</v>
      </c>
      <c r="I7" s="60">
        <f aca="true" t="shared" si="4" ref="I7:I19">+H7+G7</f>
        <v>2</v>
      </c>
      <c r="J7" s="99"/>
      <c r="K7" s="100"/>
      <c r="L7" s="100"/>
      <c r="M7" s="99">
        <v>0</v>
      </c>
      <c r="N7" s="100"/>
      <c r="O7" s="100"/>
      <c r="P7" s="61">
        <f>+O7+N7+M7+L7+K7+J7</f>
        <v>0</v>
      </c>
      <c r="Q7" s="106"/>
      <c r="R7" s="106"/>
      <c r="S7" s="100"/>
      <c r="T7" s="99">
        <v>2</v>
      </c>
      <c r="U7" s="100"/>
      <c r="V7" s="100"/>
      <c r="W7" s="61">
        <f>+V7+U7+T7+S7+R7+Q7</f>
        <v>2</v>
      </c>
      <c r="X7" s="73">
        <f aca="true" t="shared" si="5" ref="X7:AD43">+Q7+J7</f>
        <v>0</v>
      </c>
      <c r="Y7" s="73">
        <f t="shared" si="5"/>
        <v>0</v>
      </c>
      <c r="Z7" s="73">
        <f t="shared" si="5"/>
        <v>0</v>
      </c>
      <c r="AA7" s="73">
        <f t="shared" si="5"/>
        <v>2</v>
      </c>
      <c r="AB7" s="73">
        <f t="shared" si="5"/>
        <v>0</v>
      </c>
      <c r="AC7" s="73">
        <f t="shared" si="5"/>
        <v>0</v>
      </c>
      <c r="AD7" s="73">
        <f t="shared" si="5"/>
        <v>2</v>
      </c>
      <c r="AE7" s="62">
        <f>+AC7*1+AB7*0.8+AA7*0.6+Z7*0.4+Y7*0.2</f>
        <v>1.2</v>
      </c>
      <c r="AF7" s="62">
        <f>+AE7/F7*100</f>
        <v>10</v>
      </c>
      <c r="AG7" s="69">
        <f t="shared" si="2"/>
        <v>1.25</v>
      </c>
      <c r="AH7" s="57">
        <v>6</v>
      </c>
    </row>
    <row r="8" spans="1:34" ht="26.25" customHeight="1" hidden="1">
      <c r="A8" s="168">
        <v>2</v>
      </c>
      <c r="B8" s="171" t="s">
        <v>208</v>
      </c>
      <c r="C8" s="58" t="s">
        <v>176</v>
      </c>
      <c r="D8" s="59">
        <v>0</v>
      </c>
      <c r="E8" s="59">
        <v>1</v>
      </c>
      <c r="F8" s="59">
        <f t="shared" si="3"/>
        <v>1</v>
      </c>
      <c r="G8" s="60">
        <v>1</v>
      </c>
      <c r="H8" s="60">
        <v>0</v>
      </c>
      <c r="I8" s="60">
        <f t="shared" si="4"/>
        <v>1</v>
      </c>
      <c r="J8" s="99"/>
      <c r="K8" s="100"/>
      <c r="L8" s="100"/>
      <c r="M8" s="99">
        <v>0</v>
      </c>
      <c r="N8" s="100"/>
      <c r="O8" s="100"/>
      <c r="P8" s="61">
        <f aca="true" t="shared" si="6" ref="P8:P71">+O8+N8+M8+L8+K8+J8</f>
        <v>0</v>
      </c>
      <c r="Q8" s="106"/>
      <c r="R8" s="106"/>
      <c r="S8" s="100"/>
      <c r="T8" s="99">
        <v>1</v>
      </c>
      <c r="U8" s="100"/>
      <c r="V8" s="100"/>
      <c r="W8" s="61">
        <f aca="true" t="shared" si="7" ref="W8:W71">+V8+U8+T8+S8+R8+Q8</f>
        <v>1</v>
      </c>
      <c r="X8" s="73">
        <f t="shared" si="5"/>
        <v>0</v>
      </c>
      <c r="Y8" s="73">
        <f t="shared" si="5"/>
        <v>0</v>
      </c>
      <c r="Z8" s="73">
        <f t="shared" si="5"/>
        <v>0</v>
      </c>
      <c r="AA8" s="73">
        <f t="shared" si="5"/>
        <v>1</v>
      </c>
      <c r="AB8" s="73">
        <f t="shared" si="5"/>
        <v>0</v>
      </c>
      <c r="AC8" s="73">
        <f t="shared" si="5"/>
        <v>0</v>
      </c>
      <c r="AD8" s="73">
        <f t="shared" si="5"/>
        <v>1</v>
      </c>
      <c r="AE8" s="62">
        <f>+AC8*1+AB8*0.8+AA8*0.6+Z8*0.4+Y8*0.2</f>
        <v>0.6</v>
      </c>
      <c r="AF8" s="62">
        <f>+AE8/F8*100</f>
        <v>60</v>
      </c>
      <c r="AG8" s="69">
        <f t="shared" si="2"/>
        <v>5</v>
      </c>
      <c r="AH8" s="57">
        <v>1</v>
      </c>
    </row>
    <row r="9" spans="1:34" ht="26.25" customHeight="1" hidden="1">
      <c r="A9" s="169"/>
      <c r="B9" s="172"/>
      <c r="C9" s="52" t="s">
        <v>250</v>
      </c>
      <c r="D9" s="53">
        <v>4</v>
      </c>
      <c r="E9" s="53">
        <v>2</v>
      </c>
      <c r="F9" s="53">
        <f t="shared" si="3"/>
        <v>6</v>
      </c>
      <c r="G9" s="54"/>
      <c r="H9" s="54"/>
      <c r="I9" s="54">
        <f t="shared" si="4"/>
        <v>0</v>
      </c>
      <c r="J9" s="101"/>
      <c r="K9" s="102"/>
      <c r="L9" s="102"/>
      <c r="M9" s="101"/>
      <c r="N9" s="102"/>
      <c r="O9" s="102"/>
      <c r="P9" s="61">
        <f t="shared" si="6"/>
        <v>0</v>
      </c>
      <c r="Q9" s="107"/>
      <c r="R9" s="107"/>
      <c r="S9" s="102"/>
      <c r="T9" s="101"/>
      <c r="U9" s="102"/>
      <c r="V9" s="102"/>
      <c r="W9" s="61">
        <f t="shared" si="7"/>
        <v>0</v>
      </c>
      <c r="X9" s="73">
        <f t="shared" si="5"/>
        <v>0</v>
      </c>
      <c r="Y9" s="73">
        <f t="shared" si="5"/>
        <v>0</v>
      </c>
      <c r="Z9" s="73">
        <f t="shared" si="5"/>
        <v>0</v>
      </c>
      <c r="AA9" s="73">
        <f t="shared" si="5"/>
        <v>0</v>
      </c>
      <c r="AB9" s="73">
        <f t="shared" si="5"/>
        <v>0</v>
      </c>
      <c r="AC9" s="73">
        <f t="shared" si="5"/>
        <v>0</v>
      </c>
      <c r="AD9" s="73">
        <f t="shared" si="5"/>
        <v>0</v>
      </c>
      <c r="AE9" s="62">
        <f aca="true" t="shared" si="8" ref="AE9:AE72">+AC9*1+AB9*0.8+AA9*0.6+Z9*0.4+Y9*0.2</f>
        <v>0</v>
      </c>
      <c r="AF9" s="62">
        <f aca="true" t="shared" si="9" ref="AF9:AF72">+AE9/F9*100</f>
        <v>0</v>
      </c>
      <c r="AG9" s="69">
        <f t="shared" si="2"/>
        <v>0</v>
      </c>
      <c r="AH9" s="49">
        <v>2</v>
      </c>
    </row>
    <row r="10" spans="1:34" ht="26.25" customHeight="1" hidden="1">
      <c r="A10" s="169"/>
      <c r="B10" s="172"/>
      <c r="C10" s="52" t="s">
        <v>177</v>
      </c>
      <c r="D10" s="53">
        <v>1</v>
      </c>
      <c r="E10" s="53">
        <v>0</v>
      </c>
      <c r="F10" s="53">
        <f t="shared" si="3"/>
        <v>1</v>
      </c>
      <c r="G10" s="54"/>
      <c r="H10" s="54"/>
      <c r="I10" s="54">
        <f t="shared" si="4"/>
        <v>0</v>
      </c>
      <c r="J10" s="101"/>
      <c r="K10" s="102"/>
      <c r="L10" s="102"/>
      <c r="M10" s="101"/>
      <c r="N10" s="102"/>
      <c r="O10" s="102"/>
      <c r="P10" s="61">
        <f t="shared" si="6"/>
        <v>0</v>
      </c>
      <c r="Q10" s="107"/>
      <c r="R10" s="107"/>
      <c r="S10" s="102"/>
      <c r="T10" s="101"/>
      <c r="U10" s="102"/>
      <c r="V10" s="102"/>
      <c r="W10" s="61">
        <f t="shared" si="7"/>
        <v>0</v>
      </c>
      <c r="X10" s="73">
        <f t="shared" si="5"/>
        <v>0</v>
      </c>
      <c r="Y10" s="73">
        <f t="shared" si="5"/>
        <v>0</v>
      </c>
      <c r="Z10" s="73">
        <f t="shared" si="5"/>
        <v>0</v>
      </c>
      <c r="AA10" s="73">
        <f t="shared" si="5"/>
        <v>0</v>
      </c>
      <c r="AB10" s="73">
        <f t="shared" si="5"/>
        <v>0</v>
      </c>
      <c r="AC10" s="73">
        <f t="shared" si="5"/>
        <v>0</v>
      </c>
      <c r="AD10" s="73">
        <f t="shared" si="5"/>
        <v>0</v>
      </c>
      <c r="AE10" s="62">
        <f t="shared" si="8"/>
        <v>0</v>
      </c>
      <c r="AF10" s="62">
        <f t="shared" si="9"/>
        <v>0</v>
      </c>
      <c r="AG10" s="69">
        <f t="shared" si="2"/>
        <v>0</v>
      </c>
      <c r="AH10" s="49">
        <v>3</v>
      </c>
    </row>
    <row r="11" spans="1:34" ht="26.25" customHeight="1" hidden="1">
      <c r="A11" s="169"/>
      <c r="B11" s="172"/>
      <c r="C11" s="52" t="s">
        <v>212</v>
      </c>
      <c r="D11" s="53">
        <v>6</v>
      </c>
      <c r="E11" s="53">
        <v>8</v>
      </c>
      <c r="F11" s="53">
        <f t="shared" si="3"/>
        <v>14</v>
      </c>
      <c r="G11" s="54"/>
      <c r="H11" s="54"/>
      <c r="I11" s="54">
        <f t="shared" si="4"/>
        <v>0</v>
      </c>
      <c r="J11" s="101"/>
      <c r="K11" s="102"/>
      <c r="L11" s="102"/>
      <c r="M11" s="101"/>
      <c r="N11" s="102"/>
      <c r="O11" s="102"/>
      <c r="P11" s="61">
        <f t="shared" si="6"/>
        <v>0</v>
      </c>
      <c r="Q11" s="107"/>
      <c r="R11" s="107"/>
      <c r="S11" s="102"/>
      <c r="T11" s="101"/>
      <c r="U11" s="102"/>
      <c r="V11" s="102"/>
      <c r="W11" s="61">
        <f t="shared" si="7"/>
        <v>0</v>
      </c>
      <c r="X11" s="73">
        <f t="shared" si="5"/>
        <v>0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62">
        <f t="shared" si="8"/>
        <v>0</v>
      </c>
      <c r="AF11" s="62">
        <f t="shared" si="9"/>
        <v>0</v>
      </c>
      <c r="AG11" s="69">
        <f t="shared" si="2"/>
        <v>0</v>
      </c>
      <c r="AH11" s="49">
        <v>4</v>
      </c>
    </row>
    <row r="12" spans="1:34" ht="26.25" customHeight="1" hidden="1">
      <c r="A12" s="169"/>
      <c r="B12" s="172"/>
      <c r="C12" s="52" t="s">
        <v>178</v>
      </c>
      <c r="D12" s="53">
        <v>1</v>
      </c>
      <c r="E12" s="53">
        <v>0</v>
      </c>
      <c r="F12" s="53">
        <f t="shared" si="3"/>
        <v>1</v>
      </c>
      <c r="G12" s="54"/>
      <c r="H12" s="54"/>
      <c r="I12" s="54">
        <f t="shared" si="4"/>
        <v>0</v>
      </c>
      <c r="J12" s="101"/>
      <c r="K12" s="102"/>
      <c r="L12" s="102"/>
      <c r="M12" s="101"/>
      <c r="N12" s="102"/>
      <c r="O12" s="102"/>
      <c r="P12" s="61">
        <f t="shared" si="6"/>
        <v>0</v>
      </c>
      <c r="Q12" s="107"/>
      <c r="R12" s="107"/>
      <c r="S12" s="102"/>
      <c r="T12" s="101"/>
      <c r="U12" s="102"/>
      <c r="V12" s="102"/>
      <c r="W12" s="61">
        <f t="shared" si="7"/>
        <v>0</v>
      </c>
      <c r="X12" s="73">
        <f t="shared" si="5"/>
        <v>0</v>
      </c>
      <c r="Y12" s="73">
        <f t="shared" si="5"/>
        <v>0</v>
      </c>
      <c r="Z12" s="73">
        <f t="shared" si="5"/>
        <v>0</v>
      </c>
      <c r="AA12" s="73">
        <f t="shared" si="5"/>
        <v>0</v>
      </c>
      <c r="AB12" s="73">
        <f t="shared" si="5"/>
        <v>0</v>
      </c>
      <c r="AC12" s="73">
        <f t="shared" si="5"/>
        <v>0</v>
      </c>
      <c r="AD12" s="73">
        <f t="shared" si="5"/>
        <v>0</v>
      </c>
      <c r="AE12" s="62">
        <f t="shared" si="8"/>
        <v>0</v>
      </c>
      <c r="AF12" s="62">
        <f t="shared" si="9"/>
        <v>0</v>
      </c>
      <c r="AG12" s="69">
        <f t="shared" si="2"/>
        <v>0</v>
      </c>
      <c r="AH12" s="49">
        <v>5</v>
      </c>
    </row>
    <row r="13" spans="1:34" ht="26.25" customHeight="1" hidden="1">
      <c r="A13" s="169"/>
      <c r="B13" s="172"/>
      <c r="C13" s="52" t="s">
        <v>251</v>
      </c>
      <c r="D13" s="53">
        <v>5</v>
      </c>
      <c r="E13" s="53">
        <v>5</v>
      </c>
      <c r="F13" s="53">
        <f t="shared" si="3"/>
        <v>10</v>
      </c>
      <c r="G13" s="54">
        <v>2</v>
      </c>
      <c r="H13" s="54">
        <v>0</v>
      </c>
      <c r="I13" s="54">
        <f t="shared" si="4"/>
        <v>2</v>
      </c>
      <c r="J13" s="101"/>
      <c r="K13" s="102"/>
      <c r="L13" s="102"/>
      <c r="M13" s="101">
        <v>0</v>
      </c>
      <c r="N13" s="102"/>
      <c r="O13" s="102"/>
      <c r="P13" s="61">
        <f t="shared" si="6"/>
        <v>0</v>
      </c>
      <c r="Q13" s="107"/>
      <c r="R13" s="107"/>
      <c r="S13" s="102"/>
      <c r="T13" s="101">
        <v>2</v>
      </c>
      <c r="U13" s="102"/>
      <c r="V13" s="102"/>
      <c r="W13" s="61">
        <f t="shared" si="7"/>
        <v>2</v>
      </c>
      <c r="X13" s="73">
        <f t="shared" si="5"/>
        <v>0</v>
      </c>
      <c r="Y13" s="73">
        <f t="shared" si="5"/>
        <v>0</v>
      </c>
      <c r="Z13" s="73">
        <f t="shared" si="5"/>
        <v>0</v>
      </c>
      <c r="AA13" s="73">
        <f t="shared" si="5"/>
        <v>2</v>
      </c>
      <c r="AB13" s="73">
        <f t="shared" si="5"/>
        <v>0</v>
      </c>
      <c r="AC13" s="73">
        <f t="shared" si="5"/>
        <v>0</v>
      </c>
      <c r="AD13" s="73">
        <f t="shared" si="5"/>
        <v>2</v>
      </c>
      <c r="AE13" s="62">
        <f t="shared" si="8"/>
        <v>1.2</v>
      </c>
      <c r="AF13" s="62">
        <f t="shared" si="9"/>
        <v>12</v>
      </c>
      <c r="AG13" s="69">
        <f t="shared" si="2"/>
        <v>1.5</v>
      </c>
      <c r="AH13" s="49">
        <v>7</v>
      </c>
    </row>
    <row r="14" spans="1:34" ht="26.25" customHeight="1" hidden="1">
      <c r="A14" s="169"/>
      <c r="B14" s="172"/>
      <c r="C14" s="52" t="s">
        <v>160</v>
      </c>
      <c r="D14" s="53">
        <v>0</v>
      </c>
      <c r="E14" s="53">
        <v>1</v>
      </c>
      <c r="F14" s="53">
        <f t="shared" si="3"/>
        <v>1</v>
      </c>
      <c r="G14" s="54"/>
      <c r="H14" s="54"/>
      <c r="I14" s="54">
        <f t="shared" si="4"/>
        <v>0</v>
      </c>
      <c r="J14" s="101"/>
      <c r="K14" s="102"/>
      <c r="L14" s="102"/>
      <c r="M14" s="101"/>
      <c r="N14" s="102"/>
      <c r="O14" s="102"/>
      <c r="P14" s="61">
        <f t="shared" si="6"/>
        <v>0</v>
      </c>
      <c r="Q14" s="107"/>
      <c r="R14" s="107"/>
      <c r="S14" s="102"/>
      <c r="T14" s="101"/>
      <c r="U14" s="102"/>
      <c r="V14" s="102"/>
      <c r="W14" s="61">
        <f t="shared" si="7"/>
        <v>0</v>
      </c>
      <c r="X14" s="73">
        <f t="shared" si="5"/>
        <v>0</v>
      </c>
      <c r="Y14" s="73">
        <f t="shared" si="5"/>
        <v>0</v>
      </c>
      <c r="Z14" s="73">
        <f t="shared" si="5"/>
        <v>0</v>
      </c>
      <c r="AA14" s="73">
        <f t="shared" si="5"/>
        <v>0</v>
      </c>
      <c r="AB14" s="73">
        <f t="shared" si="5"/>
        <v>0</v>
      </c>
      <c r="AC14" s="73">
        <f t="shared" si="5"/>
        <v>0</v>
      </c>
      <c r="AD14" s="73">
        <f t="shared" si="5"/>
        <v>0</v>
      </c>
      <c r="AE14" s="62">
        <f t="shared" si="8"/>
        <v>0</v>
      </c>
      <c r="AF14" s="62">
        <f t="shared" si="9"/>
        <v>0</v>
      </c>
      <c r="AG14" s="69">
        <f t="shared" si="2"/>
        <v>0</v>
      </c>
      <c r="AH14" s="49">
        <v>8</v>
      </c>
    </row>
    <row r="15" spans="1:34" ht="26.25" customHeight="1" hidden="1">
      <c r="A15" s="169"/>
      <c r="B15" s="172"/>
      <c r="C15" s="52" t="s">
        <v>209</v>
      </c>
      <c r="D15" s="53">
        <v>3</v>
      </c>
      <c r="E15" s="53">
        <v>4</v>
      </c>
      <c r="F15" s="53">
        <f t="shared" si="3"/>
        <v>7</v>
      </c>
      <c r="G15" s="54">
        <v>0</v>
      </c>
      <c r="H15" s="54">
        <v>1</v>
      </c>
      <c r="I15" s="54">
        <f t="shared" si="4"/>
        <v>1</v>
      </c>
      <c r="J15" s="101"/>
      <c r="K15" s="102"/>
      <c r="L15" s="102"/>
      <c r="M15" s="101">
        <v>0</v>
      </c>
      <c r="N15" s="102"/>
      <c r="O15" s="102"/>
      <c r="P15" s="61">
        <f t="shared" si="6"/>
        <v>0</v>
      </c>
      <c r="Q15" s="107"/>
      <c r="R15" s="107"/>
      <c r="S15" s="102"/>
      <c r="T15" s="101">
        <v>1</v>
      </c>
      <c r="U15" s="102"/>
      <c r="V15" s="102"/>
      <c r="W15" s="61">
        <f t="shared" si="7"/>
        <v>1</v>
      </c>
      <c r="X15" s="73">
        <f t="shared" si="5"/>
        <v>0</v>
      </c>
      <c r="Y15" s="73">
        <f t="shared" si="5"/>
        <v>0</v>
      </c>
      <c r="Z15" s="73">
        <f t="shared" si="5"/>
        <v>0</v>
      </c>
      <c r="AA15" s="73">
        <f t="shared" si="5"/>
        <v>1</v>
      </c>
      <c r="AB15" s="73">
        <f t="shared" si="5"/>
        <v>0</v>
      </c>
      <c r="AC15" s="73">
        <f t="shared" si="5"/>
        <v>0</v>
      </c>
      <c r="AD15" s="73">
        <f t="shared" si="5"/>
        <v>1</v>
      </c>
      <c r="AE15" s="62">
        <f t="shared" si="8"/>
        <v>0.6</v>
      </c>
      <c r="AF15" s="62">
        <f t="shared" si="9"/>
        <v>8.571428571428571</v>
      </c>
      <c r="AG15" s="69">
        <f t="shared" si="2"/>
        <v>1.0714285714285714</v>
      </c>
      <c r="AH15" s="49">
        <v>9</v>
      </c>
    </row>
    <row r="16" spans="1:34" ht="26.25" customHeight="1" hidden="1">
      <c r="A16" s="169"/>
      <c r="B16" s="172"/>
      <c r="C16" s="52" t="s">
        <v>180</v>
      </c>
      <c r="D16" s="53">
        <v>1</v>
      </c>
      <c r="E16" s="53">
        <v>13</v>
      </c>
      <c r="F16" s="53">
        <f t="shared" si="3"/>
        <v>14</v>
      </c>
      <c r="G16" s="54"/>
      <c r="H16" s="54"/>
      <c r="I16" s="54">
        <f t="shared" si="4"/>
        <v>0</v>
      </c>
      <c r="J16" s="101"/>
      <c r="K16" s="102"/>
      <c r="L16" s="102"/>
      <c r="M16" s="101"/>
      <c r="N16" s="102"/>
      <c r="O16" s="102"/>
      <c r="P16" s="61">
        <f t="shared" si="6"/>
        <v>0</v>
      </c>
      <c r="Q16" s="107"/>
      <c r="R16" s="107"/>
      <c r="S16" s="102"/>
      <c r="T16" s="101"/>
      <c r="U16" s="102"/>
      <c r="V16" s="102"/>
      <c r="W16" s="61">
        <f t="shared" si="7"/>
        <v>0</v>
      </c>
      <c r="X16" s="73">
        <f t="shared" si="5"/>
        <v>0</v>
      </c>
      <c r="Y16" s="73">
        <f t="shared" si="5"/>
        <v>0</v>
      </c>
      <c r="Z16" s="73">
        <f t="shared" si="5"/>
        <v>0</v>
      </c>
      <c r="AA16" s="73">
        <f t="shared" si="5"/>
        <v>0</v>
      </c>
      <c r="AB16" s="73">
        <f t="shared" si="5"/>
        <v>0</v>
      </c>
      <c r="AC16" s="73">
        <f t="shared" si="5"/>
        <v>0</v>
      </c>
      <c r="AD16" s="73">
        <f t="shared" si="5"/>
        <v>0</v>
      </c>
      <c r="AE16" s="62">
        <f t="shared" si="8"/>
        <v>0</v>
      </c>
      <c r="AF16" s="62">
        <f t="shared" si="9"/>
        <v>0</v>
      </c>
      <c r="AG16" s="69">
        <f t="shared" si="2"/>
        <v>0</v>
      </c>
      <c r="AH16" s="49">
        <v>67</v>
      </c>
    </row>
    <row r="17" spans="1:34" ht="26.25" customHeight="1" hidden="1">
      <c r="A17" s="169"/>
      <c r="B17" s="172"/>
      <c r="C17" s="52" t="s">
        <v>152</v>
      </c>
      <c r="D17" s="53">
        <v>38</v>
      </c>
      <c r="E17" s="53">
        <v>35</v>
      </c>
      <c r="F17" s="53">
        <f t="shared" si="3"/>
        <v>73</v>
      </c>
      <c r="G17" s="54"/>
      <c r="H17" s="54"/>
      <c r="I17" s="54">
        <f t="shared" si="4"/>
        <v>0</v>
      </c>
      <c r="J17" s="101"/>
      <c r="K17" s="102"/>
      <c r="L17" s="102"/>
      <c r="M17" s="101"/>
      <c r="N17" s="102"/>
      <c r="O17" s="102"/>
      <c r="P17" s="61">
        <f t="shared" si="6"/>
        <v>0</v>
      </c>
      <c r="Q17" s="107"/>
      <c r="R17" s="107"/>
      <c r="S17" s="102"/>
      <c r="T17" s="101"/>
      <c r="U17" s="102"/>
      <c r="V17" s="102"/>
      <c r="W17" s="61">
        <f t="shared" si="7"/>
        <v>0</v>
      </c>
      <c r="X17" s="73">
        <f t="shared" si="5"/>
        <v>0</v>
      </c>
      <c r="Y17" s="73">
        <f t="shared" si="5"/>
        <v>0</v>
      </c>
      <c r="Z17" s="73">
        <f t="shared" si="5"/>
        <v>0</v>
      </c>
      <c r="AA17" s="73">
        <f t="shared" si="5"/>
        <v>0</v>
      </c>
      <c r="AB17" s="73">
        <f t="shared" si="5"/>
        <v>0</v>
      </c>
      <c r="AC17" s="73">
        <f t="shared" si="5"/>
        <v>0</v>
      </c>
      <c r="AD17" s="73">
        <f t="shared" si="5"/>
        <v>0</v>
      </c>
      <c r="AE17" s="62">
        <f t="shared" si="8"/>
        <v>0</v>
      </c>
      <c r="AF17" s="62">
        <f t="shared" si="9"/>
        <v>0</v>
      </c>
      <c r="AG17" s="69">
        <f t="shared" si="2"/>
        <v>0</v>
      </c>
      <c r="AH17" s="49">
        <v>68</v>
      </c>
    </row>
    <row r="18" spans="1:34" ht="26.25" customHeight="1" hidden="1">
      <c r="A18" s="169"/>
      <c r="B18" s="172"/>
      <c r="C18" s="52" t="s">
        <v>230</v>
      </c>
      <c r="D18" s="53">
        <v>0</v>
      </c>
      <c r="E18" s="53">
        <v>3</v>
      </c>
      <c r="F18" s="53">
        <f t="shared" si="3"/>
        <v>3</v>
      </c>
      <c r="G18" s="54"/>
      <c r="H18" s="54"/>
      <c r="I18" s="54">
        <f t="shared" si="4"/>
        <v>0</v>
      </c>
      <c r="J18" s="101"/>
      <c r="K18" s="102"/>
      <c r="L18" s="102"/>
      <c r="M18" s="101"/>
      <c r="N18" s="102"/>
      <c r="O18" s="102"/>
      <c r="P18" s="61">
        <f t="shared" si="6"/>
        <v>0</v>
      </c>
      <c r="Q18" s="107"/>
      <c r="R18" s="107"/>
      <c r="S18" s="102"/>
      <c r="T18" s="101"/>
      <c r="U18" s="102"/>
      <c r="V18" s="102"/>
      <c r="W18" s="61">
        <f t="shared" si="7"/>
        <v>0</v>
      </c>
      <c r="X18" s="73">
        <f t="shared" si="5"/>
        <v>0</v>
      </c>
      <c r="Y18" s="73">
        <f t="shared" si="5"/>
        <v>0</v>
      </c>
      <c r="Z18" s="73">
        <f t="shared" si="5"/>
        <v>0</v>
      </c>
      <c r="AA18" s="73">
        <f t="shared" si="5"/>
        <v>0</v>
      </c>
      <c r="AB18" s="73">
        <f t="shared" si="5"/>
        <v>0</v>
      </c>
      <c r="AC18" s="73">
        <f t="shared" si="5"/>
        <v>0</v>
      </c>
      <c r="AD18" s="73">
        <f t="shared" si="5"/>
        <v>0</v>
      </c>
      <c r="AE18" s="62">
        <f t="shared" si="8"/>
        <v>0</v>
      </c>
      <c r="AF18" s="62">
        <f t="shared" si="9"/>
        <v>0</v>
      </c>
      <c r="AG18" s="69">
        <f t="shared" si="2"/>
        <v>0</v>
      </c>
      <c r="AH18" s="49">
        <v>69</v>
      </c>
    </row>
    <row r="19" spans="1:34" ht="26.25" customHeight="1" hidden="1">
      <c r="A19" s="169"/>
      <c r="B19" s="172"/>
      <c r="C19" s="52" t="s">
        <v>249</v>
      </c>
      <c r="D19" s="53">
        <v>14</v>
      </c>
      <c r="E19" s="53">
        <v>2</v>
      </c>
      <c r="F19" s="53">
        <f t="shared" si="3"/>
        <v>16</v>
      </c>
      <c r="G19" s="54"/>
      <c r="H19" s="54"/>
      <c r="I19" s="54">
        <f t="shared" si="4"/>
        <v>0</v>
      </c>
      <c r="J19" s="101"/>
      <c r="K19" s="102"/>
      <c r="L19" s="102"/>
      <c r="M19" s="101"/>
      <c r="N19" s="102"/>
      <c r="O19" s="102"/>
      <c r="P19" s="61">
        <f t="shared" si="6"/>
        <v>0</v>
      </c>
      <c r="Q19" s="107"/>
      <c r="R19" s="107"/>
      <c r="S19" s="102"/>
      <c r="T19" s="101"/>
      <c r="U19" s="102"/>
      <c r="V19" s="102"/>
      <c r="W19" s="61">
        <f t="shared" si="7"/>
        <v>0</v>
      </c>
      <c r="X19" s="73">
        <f t="shared" si="5"/>
        <v>0</v>
      </c>
      <c r="Y19" s="73">
        <f t="shared" si="5"/>
        <v>0</v>
      </c>
      <c r="Z19" s="73">
        <f t="shared" si="5"/>
        <v>0</v>
      </c>
      <c r="AA19" s="73">
        <f t="shared" si="5"/>
        <v>0</v>
      </c>
      <c r="AB19" s="73">
        <f t="shared" si="5"/>
        <v>0</v>
      </c>
      <c r="AC19" s="73">
        <f t="shared" si="5"/>
        <v>0</v>
      </c>
      <c r="AD19" s="73">
        <f t="shared" si="5"/>
        <v>0</v>
      </c>
      <c r="AE19" s="62">
        <f t="shared" si="8"/>
        <v>0</v>
      </c>
      <c r="AF19" s="62">
        <f t="shared" si="9"/>
        <v>0</v>
      </c>
      <c r="AG19" s="69">
        <f t="shared" si="2"/>
        <v>0</v>
      </c>
      <c r="AH19" s="49">
        <v>93</v>
      </c>
    </row>
    <row r="20" spans="1:34" ht="26.25" customHeight="1">
      <c r="A20" s="170"/>
      <c r="B20" s="173"/>
      <c r="C20" s="52" t="s">
        <v>159</v>
      </c>
      <c r="D20" s="53">
        <f aca="true" t="shared" si="10" ref="D20:I20">+D19+D18+D17+D16+D15+D14+D13+D12+D11+D10+D9+D8</f>
        <v>73</v>
      </c>
      <c r="E20" s="53">
        <f t="shared" si="10"/>
        <v>74</v>
      </c>
      <c r="F20" s="53">
        <f t="shared" si="10"/>
        <v>147</v>
      </c>
      <c r="G20" s="53">
        <f t="shared" si="10"/>
        <v>3</v>
      </c>
      <c r="H20" s="53">
        <f t="shared" si="10"/>
        <v>1</v>
      </c>
      <c r="I20" s="53">
        <f t="shared" si="10"/>
        <v>4</v>
      </c>
      <c r="J20" s="103"/>
      <c r="K20" s="103">
        <f>+K19+K18+K17+K16+K15+K14+K13+K12+K11+K10+K9+K8</f>
        <v>0</v>
      </c>
      <c r="L20" s="103"/>
      <c r="M20" s="103">
        <f>+M19+M18+M17+M16+M15+M14+M13+M12+M11+M10+M9+M8</f>
        <v>0</v>
      </c>
      <c r="N20" s="103">
        <f>+N19+N18+N17+N16+N15+N14+N13+N12+N11+N10+N9+N8</f>
        <v>0</v>
      </c>
      <c r="O20" s="103"/>
      <c r="P20" s="61">
        <f t="shared" si="6"/>
        <v>0</v>
      </c>
      <c r="Q20" s="103"/>
      <c r="R20" s="103"/>
      <c r="S20" s="103">
        <f>+S19+S18+S17+S16+S15+S14+S13+S12+S11+S10+S9+S8</f>
        <v>0</v>
      </c>
      <c r="T20" s="103">
        <f>+T19+T18+T17+T16+T15+T14+T13+T12+T11+T10+T9+T8</f>
        <v>4</v>
      </c>
      <c r="U20" s="103">
        <f>+U19+U18+U17+U16+U15+U14+U13+U12+U11+U10+U9+U8</f>
        <v>0</v>
      </c>
      <c r="V20" s="103">
        <f>+V19+V18+V17+V16+V15+V14+V13+V12+V11+V10+V9+V8</f>
        <v>0</v>
      </c>
      <c r="W20" s="61">
        <f t="shared" si="7"/>
        <v>4</v>
      </c>
      <c r="X20" s="73">
        <f t="shared" si="5"/>
        <v>0</v>
      </c>
      <c r="Y20" s="73">
        <f t="shared" si="5"/>
        <v>0</v>
      </c>
      <c r="Z20" s="73">
        <f t="shared" si="5"/>
        <v>0</v>
      </c>
      <c r="AA20" s="73">
        <f t="shared" si="5"/>
        <v>4</v>
      </c>
      <c r="AB20" s="73">
        <f t="shared" si="5"/>
        <v>0</v>
      </c>
      <c r="AC20" s="73">
        <f t="shared" si="5"/>
        <v>0</v>
      </c>
      <c r="AD20" s="73">
        <f t="shared" si="5"/>
        <v>4</v>
      </c>
      <c r="AE20" s="62">
        <f t="shared" si="8"/>
        <v>2.4</v>
      </c>
      <c r="AF20" s="62">
        <f t="shared" si="9"/>
        <v>1.6326530612244896</v>
      </c>
      <c r="AG20" s="69">
        <f t="shared" si="2"/>
        <v>0.20408163265306117</v>
      </c>
      <c r="AH20" s="49"/>
    </row>
    <row r="21" spans="1:34" ht="26.25" customHeight="1" hidden="1">
      <c r="A21" s="174">
        <v>3</v>
      </c>
      <c r="B21" s="177" t="s">
        <v>205</v>
      </c>
      <c r="C21" s="52" t="s">
        <v>186</v>
      </c>
      <c r="D21" s="53">
        <v>2</v>
      </c>
      <c r="E21" s="53">
        <v>12</v>
      </c>
      <c r="F21" s="53">
        <f aca="true" t="shared" si="11" ref="F21:F27">+D21+E21</f>
        <v>14</v>
      </c>
      <c r="G21" s="54"/>
      <c r="H21" s="54"/>
      <c r="I21" s="54">
        <f aca="true" t="shared" si="12" ref="I21:I27">+H21+G21</f>
        <v>0</v>
      </c>
      <c r="J21" s="101"/>
      <c r="K21" s="102"/>
      <c r="L21" s="102"/>
      <c r="M21" s="101"/>
      <c r="N21" s="102"/>
      <c r="O21" s="102"/>
      <c r="P21" s="61">
        <f t="shared" si="6"/>
        <v>0</v>
      </c>
      <c r="Q21" s="107"/>
      <c r="R21" s="107"/>
      <c r="S21" s="102"/>
      <c r="T21" s="101"/>
      <c r="U21" s="102"/>
      <c r="V21" s="102"/>
      <c r="W21" s="61">
        <f t="shared" si="7"/>
        <v>0</v>
      </c>
      <c r="X21" s="73">
        <f t="shared" si="5"/>
        <v>0</v>
      </c>
      <c r="Y21" s="73">
        <f t="shared" si="5"/>
        <v>0</v>
      </c>
      <c r="Z21" s="73">
        <f t="shared" si="5"/>
        <v>0</v>
      </c>
      <c r="AA21" s="73">
        <f t="shared" si="5"/>
        <v>0</v>
      </c>
      <c r="AB21" s="73">
        <f t="shared" si="5"/>
        <v>0</v>
      </c>
      <c r="AC21" s="73">
        <f t="shared" si="5"/>
        <v>0</v>
      </c>
      <c r="AD21" s="73">
        <f t="shared" si="5"/>
        <v>0</v>
      </c>
      <c r="AE21" s="62">
        <f t="shared" si="8"/>
        <v>0</v>
      </c>
      <c r="AF21" s="62">
        <f t="shared" si="9"/>
        <v>0</v>
      </c>
      <c r="AG21" s="69">
        <f t="shared" si="2"/>
        <v>0</v>
      </c>
      <c r="AH21" s="49">
        <v>28</v>
      </c>
    </row>
    <row r="22" spans="1:34" ht="26.25" customHeight="1" hidden="1">
      <c r="A22" s="175"/>
      <c r="B22" s="178"/>
      <c r="C22" s="52" t="s">
        <v>179</v>
      </c>
      <c r="D22" s="53">
        <v>0</v>
      </c>
      <c r="E22" s="53">
        <v>1</v>
      </c>
      <c r="F22" s="53">
        <f t="shared" si="11"/>
        <v>1</v>
      </c>
      <c r="G22" s="54">
        <v>0</v>
      </c>
      <c r="H22" s="54">
        <v>1</v>
      </c>
      <c r="I22" s="54">
        <f t="shared" si="12"/>
        <v>1</v>
      </c>
      <c r="J22" s="101"/>
      <c r="K22" s="102"/>
      <c r="L22" s="102"/>
      <c r="M22" s="101">
        <v>0</v>
      </c>
      <c r="N22" s="102"/>
      <c r="O22" s="102"/>
      <c r="P22" s="61">
        <f t="shared" si="6"/>
        <v>0</v>
      </c>
      <c r="Q22" s="107"/>
      <c r="R22" s="107"/>
      <c r="S22" s="102"/>
      <c r="T22" s="101">
        <v>1</v>
      </c>
      <c r="U22" s="102"/>
      <c r="V22" s="102"/>
      <c r="W22" s="61">
        <f t="shared" si="7"/>
        <v>1</v>
      </c>
      <c r="X22" s="73">
        <f t="shared" si="5"/>
        <v>0</v>
      </c>
      <c r="Y22" s="73">
        <f t="shared" si="5"/>
        <v>0</v>
      </c>
      <c r="Z22" s="73">
        <f t="shared" si="5"/>
        <v>0</v>
      </c>
      <c r="AA22" s="73">
        <f t="shared" si="5"/>
        <v>1</v>
      </c>
      <c r="AB22" s="73">
        <f t="shared" si="5"/>
        <v>0</v>
      </c>
      <c r="AC22" s="73">
        <f t="shared" si="5"/>
        <v>0</v>
      </c>
      <c r="AD22" s="73">
        <f t="shared" si="5"/>
        <v>1</v>
      </c>
      <c r="AE22" s="62">
        <f t="shared" si="8"/>
        <v>0.6</v>
      </c>
      <c r="AF22" s="62">
        <f t="shared" si="9"/>
        <v>60</v>
      </c>
      <c r="AG22" s="69">
        <f t="shared" si="2"/>
        <v>5</v>
      </c>
      <c r="AH22" s="49">
        <v>29</v>
      </c>
    </row>
    <row r="23" spans="1:34" ht="26.25" customHeight="1" hidden="1">
      <c r="A23" s="175"/>
      <c r="B23" s="178"/>
      <c r="C23" s="52" t="s">
        <v>87</v>
      </c>
      <c r="D23" s="53">
        <v>1</v>
      </c>
      <c r="E23" s="53">
        <v>1</v>
      </c>
      <c r="F23" s="53">
        <f t="shared" si="11"/>
        <v>2</v>
      </c>
      <c r="G23" s="54"/>
      <c r="H23" s="54"/>
      <c r="I23" s="54">
        <f t="shared" si="12"/>
        <v>0</v>
      </c>
      <c r="J23" s="101"/>
      <c r="K23" s="102"/>
      <c r="L23" s="102"/>
      <c r="M23" s="101"/>
      <c r="N23" s="102"/>
      <c r="O23" s="102"/>
      <c r="P23" s="61">
        <f t="shared" si="6"/>
        <v>0</v>
      </c>
      <c r="Q23" s="107"/>
      <c r="R23" s="107"/>
      <c r="S23" s="102"/>
      <c r="T23" s="101"/>
      <c r="U23" s="102"/>
      <c r="V23" s="102"/>
      <c r="W23" s="61">
        <f t="shared" si="7"/>
        <v>0</v>
      </c>
      <c r="X23" s="73">
        <f t="shared" si="5"/>
        <v>0</v>
      </c>
      <c r="Y23" s="73">
        <f t="shared" si="5"/>
        <v>0</v>
      </c>
      <c r="Z23" s="73">
        <f t="shared" si="5"/>
        <v>0</v>
      </c>
      <c r="AA23" s="73">
        <f t="shared" si="5"/>
        <v>0</v>
      </c>
      <c r="AB23" s="73">
        <f t="shared" si="5"/>
        <v>0</v>
      </c>
      <c r="AC23" s="73">
        <f t="shared" si="5"/>
        <v>0</v>
      </c>
      <c r="AD23" s="73">
        <f t="shared" si="5"/>
        <v>0</v>
      </c>
      <c r="AE23" s="62">
        <f t="shared" si="8"/>
        <v>0</v>
      </c>
      <c r="AF23" s="62">
        <f t="shared" si="9"/>
        <v>0</v>
      </c>
      <c r="AG23" s="69">
        <f t="shared" si="2"/>
        <v>0</v>
      </c>
      <c r="AH23" s="49">
        <v>71</v>
      </c>
    </row>
    <row r="24" spans="1:34" ht="26.25" customHeight="1" hidden="1">
      <c r="A24" s="175"/>
      <c r="B24" s="178"/>
      <c r="C24" s="52" t="s">
        <v>144</v>
      </c>
      <c r="D24" s="53">
        <v>0</v>
      </c>
      <c r="E24" s="53">
        <v>5</v>
      </c>
      <c r="F24" s="53">
        <f t="shared" si="11"/>
        <v>5</v>
      </c>
      <c r="G24" s="54"/>
      <c r="H24" s="54"/>
      <c r="I24" s="54">
        <f t="shared" si="12"/>
        <v>0</v>
      </c>
      <c r="J24" s="101"/>
      <c r="K24" s="102"/>
      <c r="L24" s="102"/>
      <c r="M24" s="101"/>
      <c r="N24" s="102"/>
      <c r="O24" s="102"/>
      <c r="P24" s="61">
        <f t="shared" si="6"/>
        <v>0</v>
      </c>
      <c r="Q24" s="107"/>
      <c r="R24" s="107"/>
      <c r="S24" s="102"/>
      <c r="T24" s="101"/>
      <c r="U24" s="102"/>
      <c r="V24" s="102"/>
      <c r="W24" s="61">
        <f t="shared" si="7"/>
        <v>0</v>
      </c>
      <c r="X24" s="73">
        <f t="shared" si="5"/>
        <v>0</v>
      </c>
      <c r="Y24" s="73">
        <f t="shared" si="5"/>
        <v>0</v>
      </c>
      <c r="Z24" s="73">
        <f t="shared" si="5"/>
        <v>0</v>
      </c>
      <c r="AA24" s="73">
        <f t="shared" si="5"/>
        <v>0</v>
      </c>
      <c r="AB24" s="73">
        <f t="shared" si="5"/>
        <v>0</v>
      </c>
      <c r="AC24" s="73">
        <f t="shared" si="5"/>
        <v>0</v>
      </c>
      <c r="AD24" s="73">
        <f t="shared" si="5"/>
        <v>0</v>
      </c>
      <c r="AE24" s="62">
        <f t="shared" si="8"/>
        <v>0</v>
      </c>
      <c r="AF24" s="62">
        <f t="shared" si="9"/>
        <v>0</v>
      </c>
      <c r="AG24" s="69">
        <f t="shared" si="2"/>
        <v>0</v>
      </c>
      <c r="AH24" s="49">
        <v>72</v>
      </c>
    </row>
    <row r="25" spans="1:34" ht="26.25" customHeight="1" hidden="1">
      <c r="A25" s="175"/>
      <c r="B25" s="178"/>
      <c r="C25" s="52" t="s">
        <v>206</v>
      </c>
      <c r="D25" s="53">
        <v>0</v>
      </c>
      <c r="E25" s="53">
        <v>1</v>
      </c>
      <c r="F25" s="53">
        <f t="shared" si="11"/>
        <v>1</v>
      </c>
      <c r="G25" s="54"/>
      <c r="H25" s="54"/>
      <c r="I25" s="54">
        <f t="shared" si="12"/>
        <v>0</v>
      </c>
      <c r="J25" s="101"/>
      <c r="K25" s="102"/>
      <c r="L25" s="102"/>
      <c r="M25" s="101"/>
      <c r="N25" s="102"/>
      <c r="O25" s="102"/>
      <c r="P25" s="61">
        <f t="shared" si="6"/>
        <v>0</v>
      </c>
      <c r="Q25" s="107"/>
      <c r="R25" s="107"/>
      <c r="S25" s="102"/>
      <c r="T25" s="101"/>
      <c r="U25" s="102"/>
      <c r="V25" s="102"/>
      <c r="W25" s="61">
        <f t="shared" si="7"/>
        <v>0</v>
      </c>
      <c r="X25" s="73">
        <f t="shared" si="5"/>
        <v>0</v>
      </c>
      <c r="Y25" s="73">
        <f t="shared" si="5"/>
        <v>0</v>
      </c>
      <c r="Z25" s="73">
        <f t="shared" si="5"/>
        <v>0</v>
      </c>
      <c r="AA25" s="73">
        <f t="shared" si="5"/>
        <v>0</v>
      </c>
      <c r="AB25" s="73">
        <f t="shared" si="5"/>
        <v>0</v>
      </c>
      <c r="AC25" s="73">
        <f t="shared" si="5"/>
        <v>0</v>
      </c>
      <c r="AD25" s="73">
        <f t="shared" si="5"/>
        <v>0</v>
      </c>
      <c r="AE25" s="62">
        <f t="shared" si="8"/>
        <v>0</v>
      </c>
      <c r="AF25" s="62">
        <f t="shared" si="9"/>
        <v>0</v>
      </c>
      <c r="AG25" s="69">
        <f t="shared" si="2"/>
        <v>0</v>
      </c>
      <c r="AH25" s="49">
        <v>73</v>
      </c>
    </row>
    <row r="26" spans="1:34" ht="26.25" customHeight="1" hidden="1">
      <c r="A26" s="175"/>
      <c r="B26" s="178"/>
      <c r="C26" s="52" t="s">
        <v>78</v>
      </c>
      <c r="D26" s="53">
        <v>1</v>
      </c>
      <c r="E26" s="53">
        <v>0</v>
      </c>
      <c r="F26" s="53">
        <f t="shared" si="11"/>
        <v>1</v>
      </c>
      <c r="G26" s="54">
        <v>1</v>
      </c>
      <c r="H26" s="54">
        <v>0</v>
      </c>
      <c r="I26" s="54">
        <f t="shared" si="12"/>
        <v>1</v>
      </c>
      <c r="J26" s="101"/>
      <c r="K26" s="102"/>
      <c r="L26" s="102"/>
      <c r="M26" s="102"/>
      <c r="N26" s="102"/>
      <c r="O26" s="102"/>
      <c r="P26" s="61">
        <f t="shared" si="6"/>
        <v>0</v>
      </c>
      <c r="Q26" s="107"/>
      <c r="R26" s="107"/>
      <c r="S26" s="101">
        <v>1</v>
      </c>
      <c r="T26" s="102"/>
      <c r="U26" s="102"/>
      <c r="V26" s="102"/>
      <c r="W26" s="61">
        <f t="shared" si="7"/>
        <v>1</v>
      </c>
      <c r="X26" s="73">
        <f t="shared" si="5"/>
        <v>0</v>
      </c>
      <c r="Y26" s="73">
        <f t="shared" si="5"/>
        <v>0</v>
      </c>
      <c r="Z26" s="73">
        <f t="shared" si="5"/>
        <v>1</v>
      </c>
      <c r="AA26" s="73">
        <f t="shared" si="5"/>
        <v>0</v>
      </c>
      <c r="AB26" s="73">
        <f t="shared" si="5"/>
        <v>0</v>
      </c>
      <c r="AC26" s="73">
        <f t="shared" si="5"/>
        <v>0</v>
      </c>
      <c r="AD26" s="73">
        <f t="shared" si="5"/>
        <v>1</v>
      </c>
      <c r="AE26" s="62">
        <f t="shared" si="8"/>
        <v>0.4</v>
      </c>
      <c r="AF26" s="62">
        <f t="shared" si="9"/>
        <v>40</v>
      </c>
      <c r="AG26" s="69">
        <f t="shared" si="2"/>
        <v>5</v>
      </c>
      <c r="AH26" s="49">
        <v>74</v>
      </c>
    </row>
    <row r="27" spans="1:34" ht="26.25" customHeight="1" hidden="1">
      <c r="A27" s="175"/>
      <c r="B27" s="178"/>
      <c r="C27" s="52" t="s">
        <v>88</v>
      </c>
      <c r="D27" s="53">
        <v>0</v>
      </c>
      <c r="E27" s="53">
        <v>3</v>
      </c>
      <c r="F27" s="53">
        <f t="shared" si="11"/>
        <v>3</v>
      </c>
      <c r="G27" s="54">
        <v>0</v>
      </c>
      <c r="H27" s="54">
        <v>3</v>
      </c>
      <c r="I27" s="54">
        <f t="shared" si="12"/>
        <v>3</v>
      </c>
      <c r="J27" s="101"/>
      <c r="K27" s="102"/>
      <c r="L27" s="102"/>
      <c r="M27" s="101">
        <v>0</v>
      </c>
      <c r="N27" s="102"/>
      <c r="O27" s="102"/>
      <c r="P27" s="61">
        <f t="shared" si="6"/>
        <v>0</v>
      </c>
      <c r="Q27" s="107"/>
      <c r="R27" s="107"/>
      <c r="S27" s="101">
        <v>2</v>
      </c>
      <c r="T27" s="101">
        <v>1</v>
      </c>
      <c r="U27" s="102"/>
      <c r="V27" s="102"/>
      <c r="W27" s="61">
        <f t="shared" si="7"/>
        <v>3</v>
      </c>
      <c r="X27" s="73">
        <f t="shared" si="5"/>
        <v>0</v>
      </c>
      <c r="Y27" s="73">
        <f t="shared" si="5"/>
        <v>0</v>
      </c>
      <c r="Z27" s="73">
        <f t="shared" si="5"/>
        <v>2</v>
      </c>
      <c r="AA27" s="73">
        <f t="shared" si="5"/>
        <v>1</v>
      </c>
      <c r="AB27" s="73">
        <f t="shared" si="5"/>
        <v>0</v>
      </c>
      <c r="AC27" s="73">
        <f t="shared" si="5"/>
        <v>0</v>
      </c>
      <c r="AD27" s="73">
        <f t="shared" si="5"/>
        <v>3</v>
      </c>
      <c r="AE27" s="62">
        <f t="shared" si="8"/>
        <v>1.4</v>
      </c>
      <c r="AF27" s="62">
        <f t="shared" si="9"/>
        <v>46.666666666666664</v>
      </c>
      <c r="AG27" s="69">
        <f t="shared" si="2"/>
        <v>5</v>
      </c>
      <c r="AH27" s="49">
        <v>78</v>
      </c>
    </row>
    <row r="28" spans="1:34" ht="26.25" customHeight="1">
      <c r="A28" s="176"/>
      <c r="B28" s="179"/>
      <c r="C28" s="52" t="s">
        <v>159</v>
      </c>
      <c r="D28" s="53">
        <f aca="true" t="shared" si="13" ref="D28:I28">+D27+D26+D25+D24+D23+D22+D21</f>
        <v>4</v>
      </c>
      <c r="E28" s="53">
        <f t="shared" si="13"/>
        <v>23</v>
      </c>
      <c r="F28" s="53">
        <f t="shared" si="13"/>
        <v>27</v>
      </c>
      <c r="G28" s="53">
        <f t="shared" si="13"/>
        <v>1</v>
      </c>
      <c r="H28" s="53">
        <f t="shared" si="13"/>
        <v>4</v>
      </c>
      <c r="I28" s="53">
        <f t="shared" si="13"/>
        <v>5</v>
      </c>
      <c r="J28" s="103"/>
      <c r="K28" s="103">
        <f>+K27+K26+K25+K24+K23+K22+K21</f>
        <v>0</v>
      </c>
      <c r="L28" s="103"/>
      <c r="M28" s="103">
        <f>+M27+M26+M25+M24+M23+M22+M21</f>
        <v>0</v>
      </c>
      <c r="N28" s="103">
        <f>+N27+N26+N25+N24+N23+N22+N21</f>
        <v>0</v>
      </c>
      <c r="O28" s="103"/>
      <c r="P28" s="61">
        <f t="shared" si="6"/>
        <v>0</v>
      </c>
      <c r="Q28" s="103"/>
      <c r="R28" s="103"/>
      <c r="S28" s="103">
        <f>+S27+S26+S25+S24+S23+S22+S21</f>
        <v>3</v>
      </c>
      <c r="T28" s="103">
        <f>+T27+T26+T25+T24+T23+T22+T21</f>
        <v>2</v>
      </c>
      <c r="U28" s="103">
        <f>+U27+U26+U25+U24+U23+U22+U21</f>
        <v>0</v>
      </c>
      <c r="V28" s="103">
        <f>+V27+V26+V25+V24+V23+V22+V21</f>
        <v>0</v>
      </c>
      <c r="W28" s="61">
        <f t="shared" si="7"/>
        <v>5</v>
      </c>
      <c r="X28" s="73">
        <f t="shared" si="5"/>
        <v>0</v>
      </c>
      <c r="Y28" s="73">
        <f t="shared" si="5"/>
        <v>0</v>
      </c>
      <c r="Z28" s="73">
        <f t="shared" si="5"/>
        <v>3</v>
      </c>
      <c r="AA28" s="73">
        <f t="shared" si="5"/>
        <v>2</v>
      </c>
      <c r="AB28" s="73">
        <f t="shared" si="5"/>
        <v>0</v>
      </c>
      <c r="AC28" s="73">
        <f t="shared" si="5"/>
        <v>0</v>
      </c>
      <c r="AD28" s="73">
        <f t="shared" si="5"/>
        <v>5</v>
      </c>
      <c r="AE28" s="62">
        <f t="shared" si="8"/>
        <v>2.4000000000000004</v>
      </c>
      <c r="AF28" s="62">
        <f t="shared" si="9"/>
        <v>8.888888888888891</v>
      </c>
      <c r="AG28" s="69">
        <f t="shared" si="2"/>
        <v>1.1111111111111114</v>
      </c>
      <c r="AH28" s="49"/>
    </row>
    <row r="29" spans="1:34" ht="26.25" customHeight="1" hidden="1">
      <c r="A29" s="174">
        <v>4</v>
      </c>
      <c r="B29" s="177" t="s">
        <v>89</v>
      </c>
      <c r="C29" s="52" t="s">
        <v>244</v>
      </c>
      <c r="D29" s="53">
        <v>0</v>
      </c>
      <c r="E29" s="53">
        <v>3</v>
      </c>
      <c r="F29" s="53">
        <f>+D29+E29</f>
        <v>3</v>
      </c>
      <c r="G29" s="54">
        <v>0</v>
      </c>
      <c r="H29" s="54">
        <v>1</v>
      </c>
      <c r="I29" s="54">
        <f>+H29+G29</f>
        <v>1</v>
      </c>
      <c r="J29" s="101"/>
      <c r="K29" s="102"/>
      <c r="L29" s="102"/>
      <c r="M29" s="102"/>
      <c r="N29" s="102"/>
      <c r="O29" s="102"/>
      <c r="P29" s="61">
        <f t="shared" si="6"/>
        <v>0</v>
      </c>
      <c r="Q29" s="107"/>
      <c r="R29" s="107"/>
      <c r="S29" s="101">
        <v>1</v>
      </c>
      <c r="T29" s="102"/>
      <c r="U29" s="102"/>
      <c r="V29" s="102"/>
      <c r="W29" s="61">
        <f t="shared" si="7"/>
        <v>1</v>
      </c>
      <c r="X29" s="73">
        <f t="shared" si="5"/>
        <v>0</v>
      </c>
      <c r="Y29" s="73">
        <f t="shared" si="5"/>
        <v>0</v>
      </c>
      <c r="Z29" s="73">
        <f t="shared" si="5"/>
        <v>1</v>
      </c>
      <c r="AA29" s="73">
        <f t="shared" si="5"/>
        <v>0</v>
      </c>
      <c r="AB29" s="73">
        <f t="shared" si="5"/>
        <v>0</v>
      </c>
      <c r="AC29" s="73">
        <f t="shared" si="5"/>
        <v>0</v>
      </c>
      <c r="AD29" s="73">
        <f t="shared" si="5"/>
        <v>1</v>
      </c>
      <c r="AE29" s="62">
        <f t="shared" si="8"/>
        <v>0.4</v>
      </c>
      <c r="AF29" s="62">
        <f t="shared" si="9"/>
        <v>13.333333333333334</v>
      </c>
      <c r="AG29" s="69">
        <f t="shared" si="2"/>
        <v>1.6666666666666667</v>
      </c>
      <c r="AH29" s="49">
        <v>76</v>
      </c>
    </row>
    <row r="30" spans="1:34" ht="26.25" customHeight="1" hidden="1">
      <c r="A30" s="175"/>
      <c r="B30" s="178"/>
      <c r="C30" s="52" t="s">
        <v>74</v>
      </c>
      <c r="D30" s="53">
        <v>4</v>
      </c>
      <c r="E30" s="53">
        <v>5</v>
      </c>
      <c r="F30" s="53">
        <f>+D30+E30</f>
        <v>9</v>
      </c>
      <c r="G30" s="54">
        <v>4</v>
      </c>
      <c r="H30" s="54">
        <v>4</v>
      </c>
      <c r="I30" s="54">
        <f>+H30+G30</f>
        <v>8</v>
      </c>
      <c r="J30" s="101"/>
      <c r="K30" s="102"/>
      <c r="L30" s="102"/>
      <c r="M30" s="102"/>
      <c r="N30" s="102"/>
      <c r="O30" s="102"/>
      <c r="P30" s="61">
        <f t="shared" si="6"/>
        <v>0</v>
      </c>
      <c r="Q30" s="107"/>
      <c r="R30" s="107"/>
      <c r="S30" s="101">
        <v>8</v>
      </c>
      <c r="T30" s="102"/>
      <c r="U30" s="102"/>
      <c r="V30" s="102"/>
      <c r="W30" s="61">
        <f t="shared" si="7"/>
        <v>8</v>
      </c>
      <c r="X30" s="73">
        <f t="shared" si="5"/>
        <v>0</v>
      </c>
      <c r="Y30" s="73">
        <f t="shared" si="5"/>
        <v>0</v>
      </c>
      <c r="Z30" s="73">
        <f t="shared" si="5"/>
        <v>8</v>
      </c>
      <c r="AA30" s="73">
        <f t="shared" si="5"/>
        <v>0</v>
      </c>
      <c r="AB30" s="73">
        <f t="shared" si="5"/>
        <v>0</v>
      </c>
      <c r="AC30" s="73">
        <f t="shared" si="5"/>
        <v>0</v>
      </c>
      <c r="AD30" s="73">
        <f t="shared" si="5"/>
        <v>8</v>
      </c>
      <c r="AE30" s="62">
        <f t="shared" si="8"/>
        <v>3.2</v>
      </c>
      <c r="AF30" s="62">
        <f t="shared" si="9"/>
        <v>35.55555555555556</v>
      </c>
      <c r="AG30" s="69">
        <f t="shared" si="2"/>
        <v>4.444444444444445</v>
      </c>
      <c r="AH30" s="49">
        <v>77</v>
      </c>
    </row>
    <row r="31" spans="1:34" ht="26.25" customHeight="1">
      <c r="A31" s="176"/>
      <c r="B31" s="179"/>
      <c r="C31" s="52" t="s">
        <v>159</v>
      </c>
      <c r="D31" s="53">
        <f aca="true" t="shared" si="14" ref="D31:I31">+D30+D29</f>
        <v>4</v>
      </c>
      <c r="E31" s="53">
        <f t="shared" si="14"/>
        <v>8</v>
      </c>
      <c r="F31" s="53">
        <f t="shared" si="14"/>
        <v>12</v>
      </c>
      <c r="G31" s="53">
        <f t="shared" si="14"/>
        <v>4</v>
      </c>
      <c r="H31" s="53">
        <f t="shared" si="14"/>
        <v>5</v>
      </c>
      <c r="I31" s="53">
        <f t="shared" si="14"/>
        <v>9</v>
      </c>
      <c r="J31" s="103"/>
      <c r="K31" s="103">
        <f>+K30+K29</f>
        <v>0</v>
      </c>
      <c r="L31" s="103"/>
      <c r="M31" s="103">
        <f>+M30+M29</f>
        <v>0</v>
      </c>
      <c r="N31" s="103">
        <f>+N30+N29</f>
        <v>0</v>
      </c>
      <c r="O31" s="103"/>
      <c r="P31" s="61">
        <f t="shared" si="6"/>
        <v>0</v>
      </c>
      <c r="Q31" s="103"/>
      <c r="R31" s="103"/>
      <c r="S31" s="103">
        <f>+S30+S29</f>
        <v>9</v>
      </c>
      <c r="T31" s="103">
        <f>+T30+T29</f>
        <v>0</v>
      </c>
      <c r="U31" s="103">
        <f>+U30+U29</f>
        <v>0</v>
      </c>
      <c r="V31" s="103">
        <f>+V30+V29</f>
        <v>0</v>
      </c>
      <c r="W31" s="61">
        <f t="shared" si="7"/>
        <v>9</v>
      </c>
      <c r="X31" s="73">
        <f t="shared" si="5"/>
        <v>0</v>
      </c>
      <c r="Y31" s="73">
        <f t="shared" si="5"/>
        <v>0</v>
      </c>
      <c r="Z31" s="73">
        <f t="shared" si="5"/>
        <v>9</v>
      </c>
      <c r="AA31" s="73">
        <f t="shared" si="5"/>
        <v>0</v>
      </c>
      <c r="AB31" s="73">
        <f t="shared" si="5"/>
        <v>0</v>
      </c>
      <c r="AC31" s="73">
        <f t="shared" si="5"/>
        <v>0</v>
      </c>
      <c r="AD31" s="73">
        <f t="shared" si="5"/>
        <v>9</v>
      </c>
      <c r="AE31" s="62">
        <f t="shared" si="8"/>
        <v>3.6</v>
      </c>
      <c r="AF31" s="62">
        <f t="shared" si="9"/>
        <v>30</v>
      </c>
      <c r="AG31" s="69">
        <f t="shared" si="2"/>
        <v>3.75</v>
      </c>
      <c r="AH31" s="49"/>
    </row>
    <row r="32" spans="1:34" ht="26.25" customHeight="1" hidden="1">
      <c r="A32" s="174">
        <v>5</v>
      </c>
      <c r="B32" s="177" t="s">
        <v>204</v>
      </c>
      <c r="C32" s="52" t="s">
        <v>254</v>
      </c>
      <c r="D32" s="53">
        <v>3</v>
      </c>
      <c r="E32" s="53">
        <v>1</v>
      </c>
      <c r="F32" s="53">
        <f>+D32+E32</f>
        <v>4</v>
      </c>
      <c r="G32" s="54"/>
      <c r="H32" s="54"/>
      <c r="I32" s="54">
        <f>+H32+G32</f>
        <v>0</v>
      </c>
      <c r="J32" s="101"/>
      <c r="K32" s="102"/>
      <c r="L32" s="102"/>
      <c r="M32" s="101"/>
      <c r="N32" s="102"/>
      <c r="O32" s="102"/>
      <c r="P32" s="61">
        <f t="shared" si="6"/>
        <v>0</v>
      </c>
      <c r="Q32" s="107"/>
      <c r="R32" s="107"/>
      <c r="S32" s="102"/>
      <c r="T32" s="101"/>
      <c r="U32" s="102"/>
      <c r="V32" s="102"/>
      <c r="W32" s="61">
        <f t="shared" si="7"/>
        <v>0</v>
      </c>
      <c r="X32" s="73">
        <f t="shared" si="5"/>
        <v>0</v>
      </c>
      <c r="Y32" s="73">
        <f t="shared" si="5"/>
        <v>0</v>
      </c>
      <c r="Z32" s="73">
        <f t="shared" si="5"/>
        <v>0</v>
      </c>
      <c r="AA32" s="73">
        <f t="shared" si="5"/>
        <v>0</v>
      </c>
      <c r="AB32" s="73">
        <f t="shared" si="5"/>
        <v>0</v>
      </c>
      <c r="AC32" s="73">
        <f t="shared" si="5"/>
        <v>0</v>
      </c>
      <c r="AD32" s="73">
        <f t="shared" si="5"/>
        <v>0</v>
      </c>
      <c r="AE32" s="62">
        <f t="shared" si="8"/>
        <v>0</v>
      </c>
      <c r="AF32" s="62">
        <f t="shared" si="9"/>
        <v>0</v>
      </c>
      <c r="AG32" s="69">
        <f t="shared" si="2"/>
        <v>0</v>
      </c>
      <c r="AH32" s="49">
        <v>27</v>
      </c>
    </row>
    <row r="33" spans="1:34" ht="26.25" customHeight="1" hidden="1">
      <c r="A33" s="175"/>
      <c r="B33" s="178"/>
      <c r="C33" s="52" t="s">
        <v>188</v>
      </c>
      <c r="D33" s="53">
        <v>36</v>
      </c>
      <c r="E33" s="53">
        <v>0</v>
      </c>
      <c r="F33" s="53">
        <f>+D33+E33</f>
        <v>36</v>
      </c>
      <c r="G33" s="54"/>
      <c r="H33" s="54"/>
      <c r="I33" s="54">
        <f>+H33+G33</f>
        <v>0</v>
      </c>
      <c r="J33" s="101"/>
      <c r="K33" s="102"/>
      <c r="L33" s="102"/>
      <c r="M33" s="102"/>
      <c r="N33" s="102"/>
      <c r="O33" s="102"/>
      <c r="P33" s="61">
        <f t="shared" si="6"/>
        <v>0</v>
      </c>
      <c r="Q33" s="107"/>
      <c r="R33" s="107"/>
      <c r="S33" s="102"/>
      <c r="T33" s="102"/>
      <c r="U33" s="102"/>
      <c r="V33" s="101"/>
      <c r="W33" s="61">
        <f t="shared" si="7"/>
        <v>0</v>
      </c>
      <c r="X33" s="73">
        <f t="shared" si="5"/>
        <v>0</v>
      </c>
      <c r="Y33" s="73">
        <f t="shared" si="5"/>
        <v>0</v>
      </c>
      <c r="Z33" s="73">
        <f t="shared" si="5"/>
        <v>0</v>
      </c>
      <c r="AA33" s="73">
        <f t="shared" si="5"/>
        <v>0</v>
      </c>
      <c r="AB33" s="73">
        <f t="shared" si="5"/>
        <v>0</v>
      </c>
      <c r="AC33" s="73">
        <f t="shared" si="5"/>
        <v>0</v>
      </c>
      <c r="AD33" s="73">
        <f t="shared" si="5"/>
        <v>0</v>
      </c>
      <c r="AE33" s="62">
        <f t="shared" si="8"/>
        <v>0</v>
      </c>
      <c r="AF33" s="62">
        <f t="shared" si="9"/>
        <v>0</v>
      </c>
      <c r="AG33" s="69">
        <f t="shared" si="2"/>
        <v>0</v>
      </c>
      <c r="AH33" s="49">
        <v>48</v>
      </c>
    </row>
    <row r="34" spans="1:34" ht="26.25" customHeight="1">
      <c r="A34" s="176"/>
      <c r="B34" s="179"/>
      <c r="C34" s="52" t="s">
        <v>159</v>
      </c>
      <c r="D34" s="53">
        <f aca="true" t="shared" si="15" ref="D34:I34">+D33+D32</f>
        <v>39</v>
      </c>
      <c r="E34" s="53">
        <f t="shared" si="15"/>
        <v>1</v>
      </c>
      <c r="F34" s="53">
        <f t="shared" si="15"/>
        <v>40</v>
      </c>
      <c r="G34" s="53">
        <f t="shared" si="15"/>
        <v>0</v>
      </c>
      <c r="H34" s="53">
        <f t="shared" si="15"/>
        <v>0</v>
      </c>
      <c r="I34" s="53">
        <f t="shared" si="15"/>
        <v>0</v>
      </c>
      <c r="J34" s="103"/>
      <c r="K34" s="103">
        <f>+K33+K32</f>
        <v>0</v>
      </c>
      <c r="L34" s="103"/>
      <c r="M34" s="103">
        <f>+M33+M32</f>
        <v>0</v>
      </c>
      <c r="N34" s="103">
        <f>+N33+N32</f>
        <v>0</v>
      </c>
      <c r="O34" s="103"/>
      <c r="P34" s="61">
        <f t="shared" si="6"/>
        <v>0</v>
      </c>
      <c r="Q34" s="103"/>
      <c r="R34" s="103"/>
      <c r="S34" s="103">
        <f>+S33+S32</f>
        <v>0</v>
      </c>
      <c r="T34" s="103">
        <f>+T33+T32</f>
        <v>0</v>
      </c>
      <c r="U34" s="103">
        <f>+U33+U32</f>
        <v>0</v>
      </c>
      <c r="V34" s="103">
        <f>+V33+V32</f>
        <v>0</v>
      </c>
      <c r="W34" s="61">
        <f t="shared" si="7"/>
        <v>0</v>
      </c>
      <c r="X34" s="73">
        <f t="shared" si="5"/>
        <v>0</v>
      </c>
      <c r="Y34" s="73">
        <f t="shared" si="5"/>
        <v>0</v>
      </c>
      <c r="Z34" s="73">
        <f t="shared" si="5"/>
        <v>0</v>
      </c>
      <c r="AA34" s="73">
        <f t="shared" si="5"/>
        <v>0</v>
      </c>
      <c r="AB34" s="73">
        <f t="shared" si="5"/>
        <v>0</v>
      </c>
      <c r="AC34" s="73">
        <f t="shared" si="5"/>
        <v>0</v>
      </c>
      <c r="AD34" s="73">
        <f t="shared" si="5"/>
        <v>0</v>
      </c>
      <c r="AE34" s="62">
        <f t="shared" si="8"/>
        <v>0</v>
      </c>
      <c r="AF34" s="62">
        <f t="shared" si="9"/>
        <v>0</v>
      </c>
      <c r="AG34" s="69">
        <f t="shared" si="2"/>
        <v>0</v>
      </c>
      <c r="AH34" s="49"/>
    </row>
    <row r="35" spans="1:34" ht="26.25" customHeight="1" hidden="1">
      <c r="A35" s="174">
        <v>6</v>
      </c>
      <c r="B35" s="177" t="s">
        <v>138</v>
      </c>
      <c r="C35" s="52" t="s">
        <v>243</v>
      </c>
      <c r="D35" s="53">
        <v>6</v>
      </c>
      <c r="E35" s="53">
        <v>0</v>
      </c>
      <c r="F35" s="53">
        <f aca="true" t="shared" si="16" ref="F35:F57">+D35+E35</f>
        <v>6</v>
      </c>
      <c r="G35" s="54"/>
      <c r="H35" s="54"/>
      <c r="I35" s="54">
        <f aca="true" t="shared" si="17" ref="I35:I57">+H35+G35</f>
        <v>0</v>
      </c>
      <c r="J35" s="101"/>
      <c r="K35" s="101"/>
      <c r="L35" s="101"/>
      <c r="M35" s="102"/>
      <c r="N35" s="102"/>
      <c r="O35" s="102"/>
      <c r="P35" s="61">
        <f t="shared" si="6"/>
        <v>0</v>
      </c>
      <c r="Q35" s="107"/>
      <c r="R35" s="107"/>
      <c r="S35" s="102"/>
      <c r="T35" s="102"/>
      <c r="U35" s="102"/>
      <c r="V35" s="102"/>
      <c r="W35" s="61">
        <f t="shared" si="7"/>
        <v>0</v>
      </c>
      <c r="X35" s="73">
        <f t="shared" si="5"/>
        <v>0</v>
      </c>
      <c r="Y35" s="73">
        <f t="shared" si="5"/>
        <v>0</v>
      </c>
      <c r="Z35" s="73">
        <f t="shared" si="5"/>
        <v>0</v>
      </c>
      <c r="AA35" s="73">
        <f t="shared" si="5"/>
        <v>0</v>
      </c>
      <c r="AB35" s="73">
        <f t="shared" si="5"/>
        <v>0</v>
      </c>
      <c r="AC35" s="73">
        <f t="shared" si="5"/>
        <v>0</v>
      </c>
      <c r="AD35" s="73">
        <f t="shared" si="5"/>
        <v>0</v>
      </c>
      <c r="AE35" s="62">
        <f t="shared" si="8"/>
        <v>0</v>
      </c>
      <c r="AF35" s="62">
        <f t="shared" si="9"/>
        <v>0</v>
      </c>
      <c r="AG35" s="69">
        <f t="shared" si="2"/>
        <v>0</v>
      </c>
      <c r="AH35" s="49">
        <v>11</v>
      </c>
    </row>
    <row r="36" spans="1:34" ht="26.25" customHeight="1" hidden="1">
      <c r="A36" s="175"/>
      <c r="B36" s="178"/>
      <c r="C36" s="52" t="s">
        <v>189</v>
      </c>
      <c r="D36" s="53">
        <v>0</v>
      </c>
      <c r="E36" s="53">
        <v>1</v>
      </c>
      <c r="F36" s="53">
        <f t="shared" si="16"/>
        <v>1</v>
      </c>
      <c r="G36" s="54"/>
      <c r="H36" s="54"/>
      <c r="I36" s="54">
        <f t="shared" si="17"/>
        <v>0</v>
      </c>
      <c r="J36" s="101"/>
      <c r="K36" s="101"/>
      <c r="L36" s="101"/>
      <c r="M36" s="102"/>
      <c r="N36" s="102"/>
      <c r="O36" s="102"/>
      <c r="P36" s="61">
        <f t="shared" si="6"/>
        <v>0</v>
      </c>
      <c r="Q36" s="107"/>
      <c r="R36" s="107"/>
      <c r="S36" s="102"/>
      <c r="T36" s="102"/>
      <c r="U36" s="102"/>
      <c r="V36" s="102"/>
      <c r="W36" s="61">
        <f t="shared" si="7"/>
        <v>0</v>
      </c>
      <c r="X36" s="73">
        <f t="shared" si="5"/>
        <v>0</v>
      </c>
      <c r="Y36" s="73">
        <f t="shared" si="5"/>
        <v>0</v>
      </c>
      <c r="Z36" s="73">
        <f t="shared" si="5"/>
        <v>0</v>
      </c>
      <c r="AA36" s="73">
        <f t="shared" si="5"/>
        <v>0</v>
      </c>
      <c r="AB36" s="73">
        <f t="shared" si="5"/>
        <v>0</v>
      </c>
      <c r="AC36" s="73">
        <f t="shared" si="5"/>
        <v>0</v>
      </c>
      <c r="AD36" s="73">
        <f t="shared" si="5"/>
        <v>0</v>
      </c>
      <c r="AE36" s="62">
        <f t="shared" si="8"/>
        <v>0</v>
      </c>
      <c r="AF36" s="62">
        <f t="shared" si="9"/>
        <v>0</v>
      </c>
      <c r="AG36" s="69">
        <f t="shared" si="2"/>
        <v>0</v>
      </c>
      <c r="AH36" s="49">
        <v>12</v>
      </c>
    </row>
    <row r="37" spans="1:34" ht="26.25" customHeight="1" hidden="1">
      <c r="A37" s="175"/>
      <c r="B37" s="178"/>
      <c r="C37" s="52" t="s">
        <v>190</v>
      </c>
      <c r="D37" s="53">
        <v>2</v>
      </c>
      <c r="E37" s="53">
        <v>91</v>
      </c>
      <c r="F37" s="53">
        <f t="shared" si="16"/>
        <v>93</v>
      </c>
      <c r="G37" s="54">
        <v>0</v>
      </c>
      <c r="H37" s="54">
        <v>46</v>
      </c>
      <c r="I37" s="54">
        <f t="shared" si="17"/>
        <v>46</v>
      </c>
      <c r="J37" s="101"/>
      <c r="K37" s="102"/>
      <c r="L37" s="102"/>
      <c r="M37" s="102"/>
      <c r="N37" s="101">
        <v>0</v>
      </c>
      <c r="O37" s="101"/>
      <c r="P37" s="61">
        <f t="shared" si="6"/>
        <v>0</v>
      </c>
      <c r="Q37" s="107"/>
      <c r="R37" s="107"/>
      <c r="S37" s="101">
        <v>1</v>
      </c>
      <c r="T37" s="102"/>
      <c r="U37" s="101">
        <v>45</v>
      </c>
      <c r="V37" s="102"/>
      <c r="W37" s="61">
        <f t="shared" si="7"/>
        <v>46</v>
      </c>
      <c r="X37" s="73">
        <f t="shared" si="5"/>
        <v>0</v>
      </c>
      <c r="Y37" s="73">
        <f t="shared" si="5"/>
        <v>0</v>
      </c>
      <c r="Z37" s="73">
        <f t="shared" si="5"/>
        <v>1</v>
      </c>
      <c r="AA37" s="73">
        <f t="shared" si="5"/>
        <v>0</v>
      </c>
      <c r="AB37" s="73">
        <f t="shared" si="5"/>
        <v>45</v>
      </c>
      <c r="AC37" s="73">
        <f t="shared" si="5"/>
        <v>0</v>
      </c>
      <c r="AD37" s="73">
        <f t="shared" si="5"/>
        <v>46</v>
      </c>
      <c r="AE37" s="62">
        <f t="shared" si="8"/>
        <v>36.4</v>
      </c>
      <c r="AF37" s="62">
        <f t="shared" si="9"/>
        <v>39.13978494623655</v>
      </c>
      <c r="AG37" s="69">
        <f t="shared" si="2"/>
        <v>4.892473118279569</v>
      </c>
      <c r="AH37" s="49">
        <v>13</v>
      </c>
    </row>
    <row r="38" spans="1:34" ht="26.25" customHeight="1" hidden="1">
      <c r="A38" s="175"/>
      <c r="B38" s="178"/>
      <c r="C38" s="52" t="s">
        <v>85</v>
      </c>
      <c r="D38" s="53">
        <v>0</v>
      </c>
      <c r="E38" s="53">
        <v>2</v>
      </c>
      <c r="F38" s="53">
        <f t="shared" si="16"/>
        <v>2</v>
      </c>
      <c r="G38" s="54"/>
      <c r="H38" s="54"/>
      <c r="I38" s="54">
        <f t="shared" si="17"/>
        <v>0</v>
      </c>
      <c r="J38" s="101"/>
      <c r="K38" s="102"/>
      <c r="L38" s="102"/>
      <c r="M38" s="102"/>
      <c r="N38" s="101"/>
      <c r="O38" s="101"/>
      <c r="P38" s="61">
        <f t="shared" si="6"/>
        <v>0</v>
      </c>
      <c r="Q38" s="107"/>
      <c r="R38" s="107"/>
      <c r="S38" s="101"/>
      <c r="T38" s="102"/>
      <c r="U38" s="101"/>
      <c r="V38" s="102"/>
      <c r="W38" s="61">
        <f t="shared" si="7"/>
        <v>0</v>
      </c>
      <c r="X38" s="73">
        <f t="shared" si="5"/>
        <v>0</v>
      </c>
      <c r="Y38" s="73">
        <f t="shared" si="5"/>
        <v>0</v>
      </c>
      <c r="Z38" s="73">
        <f t="shared" si="5"/>
        <v>0</v>
      </c>
      <c r="AA38" s="73">
        <f t="shared" si="5"/>
        <v>0</v>
      </c>
      <c r="AB38" s="73">
        <f t="shared" si="5"/>
        <v>0</v>
      </c>
      <c r="AC38" s="73">
        <f t="shared" si="5"/>
        <v>0</v>
      </c>
      <c r="AD38" s="73">
        <f t="shared" si="5"/>
        <v>0</v>
      </c>
      <c r="AE38" s="62">
        <f t="shared" si="8"/>
        <v>0</v>
      </c>
      <c r="AF38" s="62">
        <f t="shared" si="9"/>
        <v>0</v>
      </c>
      <c r="AG38" s="69">
        <f aca="true" t="shared" si="18" ref="AG38:AG69">IF(AF38*5/40&gt;5,5,AF38*5/40)</f>
        <v>0</v>
      </c>
      <c r="AH38" s="49">
        <v>14</v>
      </c>
    </row>
    <row r="39" spans="1:34" ht="26.25" customHeight="1" hidden="1">
      <c r="A39" s="175"/>
      <c r="B39" s="178"/>
      <c r="C39" s="52" t="s">
        <v>126</v>
      </c>
      <c r="D39" s="53">
        <v>0</v>
      </c>
      <c r="E39" s="53">
        <v>2</v>
      </c>
      <c r="F39" s="53">
        <f t="shared" si="16"/>
        <v>2</v>
      </c>
      <c r="G39" s="54"/>
      <c r="H39" s="54"/>
      <c r="I39" s="54">
        <f t="shared" si="17"/>
        <v>0</v>
      </c>
      <c r="J39" s="101"/>
      <c r="K39" s="102"/>
      <c r="L39" s="102"/>
      <c r="M39" s="102"/>
      <c r="N39" s="101"/>
      <c r="O39" s="101"/>
      <c r="P39" s="61">
        <f t="shared" si="6"/>
        <v>0</v>
      </c>
      <c r="Q39" s="107"/>
      <c r="R39" s="107"/>
      <c r="S39" s="101"/>
      <c r="T39" s="102"/>
      <c r="U39" s="101"/>
      <c r="V39" s="102"/>
      <c r="W39" s="61">
        <f t="shared" si="7"/>
        <v>0</v>
      </c>
      <c r="X39" s="73">
        <f t="shared" si="5"/>
        <v>0</v>
      </c>
      <c r="Y39" s="73">
        <f t="shared" si="5"/>
        <v>0</v>
      </c>
      <c r="Z39" s="73">
        <f t="shared" si="5"/>
        <v>0</v>
      </c>
      <c r="AA39" s="73">
        <f t="shared" si="5"/>
        <v>0</v>
      </c>
      <c r="AB39" s="73">
        <f t="shared" si="5"/>
        <v>0</v>
      </c>
      <c r="AC39" s="73">
        <f t="shared" si="5"/>
        <v>0</v>
      </c>
      <c r="AD39" s="73">
        <f t="shared" si="5"/>
        <v>0</v>
      </c>
      <c r="AE39" s="62">
        <f t="shared" si="8"/>
        <v>0</v>
      </c>
      <c r="AF39" s="62">
        <f t="shared" si="9"/>
        <v>0</v>
      </c>
      <c r="AG39" s="69">
        <f t="shared" si="18"/>
        <v>0</v>
      </c>
      <c r="AH39" s="49">
        <v>15</v>
      </c>
    </row>
    <row r="40" spans="1:34" ht="26.25" customHeight="1" hidden="1">
      <c r="A40" s="175"/>
      <c r="B40" s="178"/>
      <c r="C40" s="52" t="s">
        <v>109</v>
      </c>
      <c r="D40" s="53">
        <v>0</v>
      </c>
      <c r="E40" s="53">
        <v>40</v>
      </c>
      <c r="F40" s="53">
        <f t="shared" si="16"/>
        <v>40</v>
      </c>
      <c r="G40" s="54">
        <v>0</v>
      </c>
      <c r="H40" s="54">
        <v>10</v>
      </c>
      <c r="I40" s="54">
        <f t="shared" si="17"/>
        <v>10</v>
      </c>
      <c r="J40" s="101"/>
      <c r="K40" s="102"/>
      <c r="L40" s="102"/>
      <c r="M40" s="101">
        <v>2</v>
      </c>
      <c r="N40" s="101">
        <v>8</v>
      </c>
      <c r="O40" s="101"/>
      <c r="P40" s="61">
        <f t="shared" si="6"/>
        <v>10</v>
      </c>
      <c r="Q40" s="107"/>
      <c r="R40" s="107"/>
      <c r="S40" s="102"/>
      <c r="T40" s="101">
        <v>0</v>
      </c>
      <c r="U40" s="101">
        <v>0</v>
      </c>
      <c r="V40" s="102"/>
      <c r="W40" s="61">
        <f t="shared" si="7"/>
        <v>0</v>
      </c>
      <c r="X40" s="73">
        <f t="shared" si="5"/>
        <v>0</v>
      </c>
      <c r="Y40" s="73">
        <f t="shared" si="5"/>
        <v>0</v>
      </c>
      <c r="Z40" s="73">
        <f t="shared" si="5"/>
        <v>0</v>
      </c>
      <c r="AA40" s="73">
        <f t="shared" si="5"/>
        <v>2</v>
      </c>
      <c r="AB40" s="73">
        <f t="shared" si="5"/>
        <v>8</v>
      </c>
      <c r="AC40" s="73">
        <f t="shared" si="5"/>
        <v>0</v>
      </c>
      <c r="AD40" s="73">
        <f t="shared" si="5"/>
        <v>10</v>
      </c>
      <c r="AE40" s="62">
        <f t="shared" si="8"/>
        <v>7.6000000000000005</v>
      </c>
      <c r="AF40" s="62">
        <f t="shared" si="9"/>
        <v>19</v>
      </c>
      <c r="AG40" s="69">
        <f t="shared" si="18"/>
        <v>2.375</v>
      </c>
      <c r="AH40" s="49">
        <v>16</v>
      </c>
    </row>
    <row r="41" spans="1:34" ht="26.25" customHeight="1" hidden="1">
      <c r="A41" s="175"/>
      <c r="B41" s="178"/>
      <c r="C41" s="52" t="s">
        <v>50</v>
      </c>
      <c r="D41" s="53">
        <v>0</v>
      </c>
      <c r="E41" s="53">
        <v>3</v>
      </c>
      <c r="F41" s="53">
        <f t="shared" si="16"/>
        <v>3</v>
      </c>
      <c r="G41" s="54">
        <v>0</v>
      </c>
      <c r="H41" s="54">
        <v>1</v>
      </c>
      <c r="I41" s="54">
        <f t="shared" si="17"/>
        <v>1</v>
      </c>
      <c r="J41" s="101"/>
      <c r="K41" s="102"/>
      <c r="L41" s="102"/>
      <c r="M41" s="102"/>
      <c r="N41" s="101">
        <v>0</v>
      </c>
      <c r="O41" s="101"/>
      <c r="P41" s="61">
        <f t="shared" si="6"/>
        <v>0</v>
      </c>
      <c r="Q41" s="107"/>
      <c r="R41" s="107"/>
      <c r="S41" s="102"/>
      <c r="T41" s="102"/>
      <c r="U41" s="101">
        <v>1</v>
      </c>
      <c r="V41" s="102"/>
      <c r="W41" s="61">
        <f t="shared" si="7"/>
        <v>1</v>
      </c>
      <c r="X41" s="73">
        <f t="shared" si="5"/>
        <v>0</v>
      </c>
      <c r="Y41" s="73">
        <f t="shared" si="5"/>
        <v>0</v>
      </c>
      <c r="Z41" s="73">
        <f t="shared" si="5"/>
        <v>0</v>
      </c>
      <c r="AA41" s="73">
        <f t="shared" si="5"/>
        <v>0</v>
      </c>
      <c r="AB41" s="73">
        <f t="shared" si="5"/>
        <v>1</v>
      </c>
      <c r="AC41" s="73">
        <f t="shared" si="5"/>
        <v>0</v>
      </c>
      <c r="AD41" s="73">
        <f t="shared" si="5"/>
        <v>1</v>
      </c>
      <c r="AE41" s="62">
        <f t="shared" si="8"/>
        <v>0.8</v>
      </c>
      <c r="AF41" s="62">
        <f t="shared" si="9"/>
        <v>26.666666666666668</v>
      </c>
      <c r="AG41" s="69">
        <f t="shared" si="18"/>
        <v>3.3333333333333335</v>
      </c>
      <c r="AH41" s="49">
        <v>22</v>
      </c>
    </row>
    <row r="42" spans="1:34" ht="26.25" customHeight="1" hidden="1">
      <c r="A42" s="175"/>
      <c r="B42" s="178"/>
      <c r="C42" s="52" t="s">
        <v>151</v>
      </c>
      <c r="D42" s="53">
        <v>0</v>
      </c>
      <c r="E42" s="53">
        <v>1</v>
      </c>
      <c r="F42" s="53">
        <f t="shared" si="16"/>
        <v>1</v>
      </c>
      <c r="G42" s="54"/>
      <c r="H42" s="54"/>
      <c r="I42" s="54">
        <f t="shared" si="17"/>
        <v>0</v>
      </c>
      <c r="J42" s="101"/>
      <c r="K42" s="102"/>
      <c r="L42" s="102"/>
      <c r="M42" s="102"/>
      <c r="N42" s="101"/>
      <c r="O42" s="101"/>
      <c r="P42" s="61">
        <f t="shared" si="6"/>
        <v>0</v>
      </c>
      <c r="Q42" s="107"/>
      <c r="R42" s="107"/>
      <c r="S42" s="102"/>
      <c r="T42" s="102"/>
      <c r="U42" s="101"/>
      <c r="V42" s="102"/>
      <c r="W42" s="61">
        <f t="shared" si="7"/>
        <v>0</v>
      </c>
      <c r="X42" s="73">
        <f t="shared" si="5"/>
        <v>0</v>
      </c>
      <c r="Y42" s="73">
        <f t="shared" si="5"/>
        <v>0</v>
      </c>
      <c r="Z42" s="73">
        <f t="shared" si="5"/>
        <v>0</v>
      </c>
      <c r="AA42" s="73">
        <f t="shared" si="5"/>
        <v>0</v>
      </c>
      <c r="AB42" s="73">
        <f t="shared" si="5"/>
        <v>0</v>
      </c>
      <c r="AC42" s="73">
        <f t="shared" si="5"/>
        <v>0</v>
      </c>
      <c r="AD42" s="73">
        <f t="shared" si="5"/>
        <v>0</v>
      </c>
      <c r="AE42" s="62">
        <f t="shared" si="8"/>
        <v>0</v>
      </c>
      <c r="AF42" s="62">
        <f t="shared" si="9"/>
        <v>0</v>
      </c>
      <c r="AG42" s="69">
        <f t="shared" si="18"/>
        <v>0</v>
      </c>
      <c r="AH42" s="49">
        <v>23</v>
      </c>
    </row>
    <row r="43" spans="1:34" ht="26.25" customHeight="1" hidden="1">
      <c r="A43" s="175"/>
      <c r="B43" s="178"/>
      <c r="C43" s="52" t="s">
        <v>141</v>
      </c>
      <c r="D43" s="53">
        <v>0</v>
      </c>
      <c r="E43" s="53">
        <v>5</v>
      </c>
      <c r="F43" s="53">
        <f t="shared" si="16"/>
        <v>5</v>
      </c>
      <c r="G43" s="54"/>
      <c r="H43" s="54"/>
      <c r="I43" s="54">
        <f t="shared" si="17"/>
        <v>0</v>
      </c>
      <c r="J43" s="101"/>
      <c r="K43" s="102"/>
      <c r="L43" s="102"/>
      <c r="M43" s="101"/>
      <c r="N43" s="102"/>
      <c r="O43" s="102"/>
      <c r="P43" s="61">
        <f t="shared" si="6"/>
        <v>0</v>
      </c>
      <c r="Q43" s="107"/>
      <c r="R43" s="107"/>
      <c r="S43" s="102"/>
      <c r="T43" s="101"/>
      <c r="U43" s="102"/>
      <c r="V43" s="102"/>
      <c r="W43" s="61">
        <f t="shared" si="7"/>
        <v>0</v>
      </c>
      <c r="X43" s="73">
        <f t="shared" si="5"/>
        <v>0</v>
      </c>
      <c r="Y43" s="73">
        <f t="shared" si="5"/>
        <v>0</v>
      </c>
      <c r="Z43" s="73">
        <f t="shared" si="5"/>
        <v>0</v>
      </c>
      <c r="AA43" s="73">
        <f aca="true" t="shared" si="19" ref="AA43:AD106">+T43+M43</f>
        <v>0</v>
      </c>
      <c r="AB43" s="73">
        <f t="shared" si="19"/>
        <v>0</v>
      </c>
      <c r="AC43" s="73">
        <f t="shared" si="19"/>
        <v>0</v>
      </c>
      <c r="AD43" s="73">
        <f t="shared" si="19"/>
        <v>0</v>
      </c>
      <c r="AE43" s="62">
        <f t="shared" si="8"/>
        <v>0</v>
      </c>
      <c r="AF43" s="62">
        <f t="shared" si="9"/>
        <v>0</v>
      </c>
      <c r="AG43" s="69">
        <f t="shared" si="18"/>
        <v>0</v>
      </c>
      <c r="AH43" s="49">
        <v>25</v>
      </c>
    </row>
    <row r="44" spans="1:34" ht="26.25" customHeight="1" hidden="1">
      <c r="A44" s="175"/>
      <c r="B44" s="178"/>
      <c r="C44" s="52" t="s">
        <v>236</v>
      </c>
      <c r="D44" s="53">
        <v>0</v>
      </c>
      <c r="E44" s="53">
        <v>2</v>
      </c>
      <c r="F44" s="53">
        <f t="shared" si="16"/>
        <v>2</v>
      </c>
      <c r="G44" s="54"/>
      <c r="H44" s="54"/>
      <c r="I44" s="54">
        <f t="shared" si="17"/>
        <v>0</v>
      </c>
      <c r="J44" s="101"/>
      <c r="K44" s="102"/>
      <c r="L44" s="102"/>
      <c r="M44" s="101"/>
      <c r="N44" s="102"/>
      <c r="O44" s="102"/>
      <c r="P44" s="61">
        <f t="shared" si="6"/>
        <v>0</v>
      </c>
      <c r="Q44" s="107"/>
      <c r="R44" s="107"/>
      <c r="S44" s="102"/>
      <c r="T44" s="101"/>
      <c r="U44" s="102"/>
      <c r="V44" s="102"/>
      <c r="W44" s="61">
        <f t="shared" si="7"/>
        <v>0</v>
      </c>
      <c r="X44" s="73">
        <f aca="true" t="shared" si="20" ref="X44:AC107">+Q44+J44</f>
        <v>0</v>
      </c>
      <c r="Y44" s="73">
        <f t="shared" si="20"/>
        <v>0</v>
      </c>
      <c r="Z44" s="73">
        <f t="shared" si="20"/>
        <v>0</v>
      </c>
      <c r="AA44" s="73">
        <f t="shared" si="19"/>
        <v>0</v>
      </c>
      <c r="AB44" s="73">
        <f t="shared" si="19"/>
        <v>0</v>
      </c>
      <c r="AC44" s="73">
        <f t="shared" si="19"/>
        <v>0</v>
      </c>
      <c r="AD44" s="73">
        <f t="shared" si="19"/>
        <v>0</v>
      </c>
      <c r="AE44" s="62">
        <f t="shared" si="8"/>
        <v>0</v>
      </c>
      <c r="AF44" s="62">
        <f t="shared" si="9"/>
        <v>0</v>
      </c>
      <c r="AG44" s="69">
        <f t="shared" si="18"/>
        <v>0</v>
      </c>
      <c r="AH44" s="49">
        <v>26</v>
      </c>
    </row>
    <row r="45" spans="1:34" ht="26.25" customHeight="1" hidden="1">
      <c r="A45" s="175"/>
      <c r="B45" s="178"/>
      <c r="C45" s="52" t="s">
        <v>33</v>
      </c>
      <c r="D45" s="53">
        <v>0</v>
      </c>
      <c r="E45" s="53">
        <v>3</v>
      </c>
      <c r="F45" s="53">
        <f t="shared" si="16"/>
        <v>3</v>
      </c>
      <c r="G45" s="54">
        <v>0</v>
      </c>
      <c r="H45" s="54">
        <v>1</v>
      </c>
      <c r="I45" s="54">
        <f t="shared" si="17"/>
        <v>1</v>
      </c>
      <c r="J45" s="101"/>
      <c r="K45" s="102"/>
      <c r="L45" s="102"/>
      <c r="M45" s="102"/>
      <c r="N45" s="102"/>
      <c r="O45" s="102"/>
      <c r="P45" s="61">
        <f t="shared" si="6"/>
        <v>0</v>
      </c>
      <c r="Q45" s="107"/>
      <c r="R45" s="107"/>
      <c r="S45" s="101">
        <v>1</v>
      </c>
      <c r="T45" s="102"/>
      <c r="U45" s="102"/>
      <c r="V45" s="102"/>
      <c r="W45" s="61">
        <f t="shared" si="7"/>
        <v>1</v>
      </c>
      <c r="X45" s="73">
        <f t="shared" si="20"/>
        <v>0</v>
      </c>
      <c r="Y45" s="73">
        <f t="shared" si="20"/>
        <v>0</v>
      </c>
      <c r="Z45" s="73">
        <f t="shared" si="20"/>
        <v>1</v>
      </c>
      <c r="AA45" s="73">
        <f t="shared" si="19"/>
        <v>0</v>
      </c>
      <c r="AB45" s="73">
        <f t="shared" si="19"/>
        <v>0</v>
      </c>
      <c r="AC45" s="73">
        <f t="shared" si="19"/>
        <v>0</v>
      </c>
      <c r="AD45" s="73">
        <f t="shared" si="19"/>
        <v>1</v>
      </c>
      <c r="AE45" s="62">
        <f t="shared" si="8"/>
        <v>0.4</v>
      </c>
      <c r="AF45" s="62">
        <f t="shared" si="9"/>
        <v>13.333333333333334</v>
      </c>
      <c r="AG45" s="69">
        <f t="shared" si="18"/>
        <v>1.6666666666666667</v>
      </c>
      <c r="AH45" s="49">
        <v>39</v>
      </c>
    </row>
    <row r="46" spans="1:34" ht="26.25" customHeight="1" hidden="1">
      <c r="A46" s="175"/>
      <c r="B46" s="178"/>
      <c r="C46" s="52" t="s">
        <v>248</v>
      </c>
      <c r="D46" s="53">
        <v>0</v>
      </c>
      <c r="E46" s="53">
        <v>4</v>
      </c>
      <c r="F46" s="53">
        <f t="shared" si="16"/>
        <v>4</v>
      </c>
      <c r="G46" s="54"/>
      <c r="H46" s="54"/>
      <c r="I46" s="54">
        <f t="shared" si="17"/>
        <v>0</v>
      </c>
      <c r="J46" s="101"/>
      <c r="K46" s="102"/>
      <c r="L46" s="102"/>
      <c r="M46" s="102"/>
      <c r="N46" s="101"/>
      <c r="O46" s="101"/>
      <c r="P46" s="61">
        <f t="shared" si="6"/>
        <v>0</v>
      </c>
      <c r="Q46" s="107"/>
      <c r="R46" s="107"/>
      <c r="S46" s="102"/>
      <c r="T46" s="102"/>
      <c r="U46" s="101"/>
      <c r="V46" s="102"/>
      <c r="W46" s="61">
        <f t="shared" si="7"/>
        <v>0</v>
      </c>
      <c r="X46" s="73">
        <f t="shared" si="20"/>
        <v>0</v>
      </c>
      <c r="Y46" s="73">
        <f t="shared" si="20"/>
        <v>0</v>
      </c>
      <c r="Z46" s="73">
        <f t="shared" si="20"/>
        <v>0</v>
      </c>
      <c r="AA46" s="73">
        <f t="shared" si="19"/>
        <v>0</v>
      </c>
      <c r="AB46" s="73">
        <f t="shared" si="19"/>
        <v>0</v>
      </c>
      <c r="AC46" s="73">
        <f t="shared" si="19"/>
        <v>0</v>
      </c>
      <c r="AD46" s="73">
        <f t="shared" si="19"/>
        <v>0</v>
      </c>
      <c r="AE46" s="62">
        <f t="shared" si="8"/>
        <v>0</v>
      </c>
      <c r="AF46" s="62">
        <f t="shared" si="9"/>
        <v>0</v>
      </c>
      <c r="AG46" s="69">
        <f t="shared" si="18"/>
        <v>0</v>
      </c>
      <c r="AH46" s="49">
        <v>52</v>
      </c>
    </row>
    <row r="47" spans="1:34" ht="26.25" customHeight="1" hidden="1">
      <c r="A47" s="175"/>
      <c r="B47" s="178"/>
      <c r="C47" s="52" t="s">
        <v>112</v>
      </c>
      <c r="D47" s="53">
        <v>0</v>
      </c>
      <c r="E47" s="53">
        <v>11</v>
      </c>
      <c r="F47" s="53">
        <f t="shared" si="16"/>
        <v>11</v>
      </c>
      <c r="G47" s="54"/>
      <c r="H47" s="54"/>
      <c r="I47" s="54">
        <f t="shared" si="17"/>
        <v>0</v>
      </c>
      <c r="J47" s="101"/>
      <c r="K47" s="102"/>
      <c r="L47" s="102"/>
      <c r="M47" s="102"/>
      <c r="N47" s="101"/>
      <c r="O47" s="101"/>
      <c r="P47" s="61">
        <f t="shared" si="6"/>
        <v>0</v>
      </c>
      <c r="Q47" s="107"/>
      <c r="R47" s="107"/>
      <c r="S47" s="102"/>
      <c r="T47" s="102"/>
      <c r="U47" s="101"/>
      <c r="V47" s="102"/>
      <c r="W47" s="61">
        <f t="shared" si="7"/>
        <v>0</v>
      </c>
      <c r="X47" s="73">
        <f t="shared" si="20"/>
        <v>0</v>
      </c>
      <c r="Y47" s="73">
        <f t="shared" si="20"/>
        <v>0</v>
      </c>
      <c r="Z47" s="73">
        <f t="shared" si="20"/>
        <v>0</v>
      </c>
      <c r="AA47" s="73">
        <f t="shared" si="19"/>
        <v>0</v>
      </c>
      <c r="AB47" s="73">
        <f t="shared" si="19"/>
        <v>0</v>
      </c>
      <c r="AC47" s="73">
        <f t="shared" si="19"/>
        <v>0</v>
      </c>
      <c r="AD47" s="73">
        <f t="shared" si="19"/>
        <v>0</v>
      </c>
      <c r="AE47" s="62">
        <f t="shared" si="8"/>
        <v>0</v>
      </c>
      <c r="AF47" s="62">
        <f t="shared" si="9"/>
        <v>0</v>
      </c>
      <c r="AG47" s="69">
        <f t="shared" si="18"/>
        <v>0</v>
      </c>
      <c r="AH47" s="49">
        <v>53</v>
      </c>
    </row>
    <row r="48" spans="1:34" ht="26.25" customHeight="1" hidden="1">
      <c r="A48" s="175"/>
      <c r="B48" s="178"/>
      <c r="C48" s="52" t="s">
        <v>187</v>
      </c>
      <c r="D48" s="53">
        <v>1</v>
      </c>
      <c r="E48" s="53">
        <v>5</v>
      </c>
      <c r="F48" s="53">
        <f t="shared" si="16"/>
        <v>6</v>
      </c>
      <c r="G48" s="54"/>
      <c r="H48" s="54"/>
      <c r="I48" s="54">
        <f t="shared" si="17"/>
        <v>0</v>
      </c>
      <c r="J48" s="101"/>
      <c r="K48" s="102"/>
      <c r="L48" s="102"/>
      <c r="M48" s="102"/>
      <c r="N48" s="101"/>
      <c r="O48" s="101"/>
      <c r="P48" s="61">
        <f t="shared" si="6"/>
        <v>0</v>
      </c>
      <c r="Q48" s="107"/>
      <c r="R48" s="107"/>
      <c r="S48" s="102"/>
      <c r="T48" s="102"/>
      <c r="U48" s="101"/>
      <c r="V48" s="102"/>
      <c r="W48" s="61">
        <f t="shared" si="7"/>
        <v>0</v>
      </c>
      <c r="X48" s="73">
        <f t="shared" si="20"/>
        <v>0</v>
      </c>
      <c r="Y48" s="73">
        <f t="shared" si="20"/>
        <v>0</v>
      </c>
      <c r="Z48" s="73">
        <f t="shared" si="20"/>
        <v>0</v>
      </c>
      <c r="AA48" s="73">
        <f t="shared" si="19"/>
        <v>0</v>
      </c>
      <c r="AB48" s="73">
        <f t="shared" si="19"/>
        <v>0</v>
      </c>
      <c r="AC48" s="73">
        <f t="shared" si="19"/>
        <v>0</v>
      </c>
      <c r="AD48" s="73">
        <f t="shared" si="19"/>
        <v>0</v>
      </c>
      <c r="AE48" s="62">
        <f t="shared" si="8"/>
        <v>0</v>
      </c>
      <c r="AF48" s="62">
        <f t="shared" si="9"/>
        <v>0</v>
      </c>
      <c r="AG48" s="69">
        <f t="shared" si="18"/>
        <v>0</v>
      </c>
      <c r="AH48" s="49">
        <v>54</v>
      </c>
    </row>
    <row r="49" spans="1:34" ht="26.25" customHeight="1" hidden="1">
      <c r="A49" s="175"/>
      <c r="B49" s="178"/>
      <c r="C49" s="52" t="s">
        <v>90</v>
      </c>
      <c r="D49" s="53">
        <v>1</v>
      </c>
      <c r="E49" s="53">
        <v>10</v>
      </c>
      <c r="F49" s="53">
        <f t="shared" si="16"/>
        <v>11</v>
      </c>
      <c r="G49" s="54"/>
      <c r="H49" s="54"/>
      <c r="I49" s="54">
        <f t="shared" si="17"/>
        <v>0</v>
      </c>
      <c r="J49" s="101"/>
      <c r="K49" s="102"/>
      <c r="L49" s="102"/>
      <c r="M49" s="102"/>
      <c r="N49" s="102"/>
      <c r="O49" s="102"/>
      <c r="P49" s="61">
        <f t="shared" si="6"/>
        <v>0</v>
      </c>
      <c r="Q49" s="107"/>
      <c r="R49" s="107"/>
      <c r="S49" s="101"/>
      <c r="T49" s="102"/>
      <c r="U49" s="102"/>
      <c r="V49" s="102"/>
      <c r="W49" s="61">
        <f t="shared" si="7"/>
        <v>0</v>
      </c>
      <c r="X49" s="73">
        <f t="shared" si="20"/>
        <v>0</v>
      </c>
      <c r="Y49" s="73">
        <f t="shared" si="20"/>
        <v>0</v>
      </c>
      <c r="Z49" s="73">
        <f t="shared" si="20"/>
        <v>0</v>
      </c>
      <c r="AA49" s="73">
        <f t="shared" si="19"/>
        <v>0</v>
      </c>
      <c r="AB49" s="73">
        <f t="shared" si="19"/>
        <v>0</v>
      </c>
      <c r="AC49" s="73">
        <f t="shared" si="19"/>
        <v>0</v>
      </c>
      <c r="AD49" s="73">
        <f t="shared" si="19"/>
        <v>0</v>
      </c>
      <c r="AE49" s="62">
        <f t="shared" si="8"/>
        <v>0</v>
      </c>
      <c r="AF49" s="62">
        <f t="shared" si="9"/>
        <v>0</v>
      </c>
      <c r="AG49" s="69">
        <f t="shared" si="18"/>
        <v>0</v>
      </c>
      <c r="AH49" s="49">
        <v>58</v>
      </c>
    </row>
    <row r="50" spans="1:34" ht="26.25" customHeight="1" hidden="1">
      <c r="A50" s="175"/>
      <c r="B50" s="178"/>
      <c r="C50" s="52" t="s">
        <v>161</v>
      </c>
      <c r="D50" s="53">
        <v>0</v>
      </c>
      <c r="E50" s="53">
        <v>3</v>
      </c>
      <c r="F50" s="53">
        <f t="shared" si="16"/>
        <v>3</v>
      </c>
      <c r="G50" s="54"/>
      <c r="H50" s="54"/>
      <c r="I50" s="54">
        <f t="shared" si="17"/>
        <v>0</v>
      </c>
      <c r="J50" s="101"/>
      <c r="K50" s="102"/>
      <c r="L50" s="102"/>
      <c r="M50" s="102"/>
      <c r="N50" s="102"/>
      <c r="O50" s="102"/>
      <c r="P50" s="61">
        <f t="shared" si="6"/>
        <v>0</v>
      </c>
      <c r="Q50" s="107"/>
      <c r="R50" s="107"/>
      <c r="S50" s="101"/>
      <c r="T50" s="102"/>
      <c r="U50" s="102"/>
      <c r="V50" s="102"/>
      <c r="W50" s="61">
        <f t="shared" si="7"/>
        <v>0</v>
      </c>
      <c r="X50" s="73">
        <f t="shared" si="20"/>
        <v>0</v>
      </c>
      <c r="Y50" s="73">
        <f t="shared" si="20"/>
        <v>0</v>
      </c>
      <c r="Z50" s="73">
        <f t="shared" si="20"/>
        <v>0</v>
      </c>
      <c r="AA50" s="73">
        <f t="shared" si="19"/>
        <v>0</v>
      </c>
      <c r="AB50" s="73">
        <f t="shared" si="19"/>
        <v>0</v>
      </c>
      <c r="AC50" s="73">
        <f t="shared" si="19"/>
        <v>0</v>
      </c>
      <c r="AD50" s="73">
        <f t="shared" si="19"/>
        <v>0</v>
      </c>
      <c r="AE50" s="62">
        <f t="shared" si="8"/>
        <v>0</v>
      </c>
      <c r="AF50" s="62">
        <f t="shared" si="9"/>
        <v>0</v>
      </c>
      <c r="AG50" s="69">
        <f t="shared" si="18"/>
        <v>0</v>
      </c>
      <c r="AH50" s="49">
        <v>59</v>
      </c>
    </row>
    <row r="51" spans="1:34" ht="26.25" customHeight="1" hidden="1">
      <c r="A51" s="175"/>
      <c r="B51" s="178"/>
      <c r="C51" s="52" t="s">
        <v>32</v>
      </c>
      <c r="D51" s="53">
        <v>2</v>
      </c>
      <c r="E51" s="53">
        <v>19</v>
      </c>
      <c r="F51" s="53">
        <f t="shared" si="16"/>
        <v>21</v>
      </c>
      <c r="G51" s="54">
        <v>1</v>
      </c>
      <c r="H51" s="54">
        <v>5</v>
      </c>
      <c r="I51" s="54">
        <f t="shared" si="17"/>
        <v>6</v>
      </c>
      <c r="J51" s="101"/>
      <c r="K51" s="102"/>
      <c r="L51" s="102"/>
      <c r="M51" s="102"/>
      <c r="N51" s="101">
        <v>0</v>
      </c>
      <c r="O51" s="101"/>
      <c r="P51" s="61">
        <f t="shared" si="6"/>
        <v>0</v>
      </c>
      <c r="Q51" s="107"/>
      <c r="R51" s="107"/>
      <c r="S51" s="102"/>
      <c r="T51" s="102"/>
      <c r="U51" s="101">
        <v>6</v>
      </c>
      <c r="V51" s="102"/>
      <c r="W51" s="61">
        <f t="shared" si="7"/>
        <v>6</v>
      </c>
      <c r="X51" s="73">
        <f t="shared" si="20"/>
        <v>0</v>
      </c>
      <c r="Y51" s="73">
        <f t="shared" si="20"/>
        <v>0</v>
      </c>
      <c r="Z51" s="73">
        <f t="shared" si="20"/>
        <v>0</v>
      </c>
      <c r="AA51" s="73">
        <f t="shared" si="19"/>
        <v>0</v>
      </c>
      <c r="AB51" s="73">
        <f t="shared" si="19"/>
        <v>6</v>
      </c>
      <c r="AC51" s="73">
        <f t="shared" si="19"/>
        <v>0</v>
      </c>
      <c r="AD51" s="73">
        <f t="shared" si="19"/>
        <v>6</v>
      </c>
      <c r="AE51" s="62">
        <f t="shared" si="8"/>
        <v>4.800000000000001</v>
      </c>
      <c r="AF51" s="62">
        <f t="shared" si="9"/>
        <v>22.857142857142858</v>
      </c>
      <c r="AG51" s="69">
        <f t="shared" si="18"/>
        <v>2.857142857142857</v>
      </c>
      <c r="AH51" s="49">
        <v>79</v>
      </c>
    </row>
    <row r="52" spans="1:34" ht="26.25" customHeight="1" hidden="1">
      <c r="A52" s="175"/>
      <c r="B52" s="178"/>
      <c r="C52" s="52" t="s">
        <v>162</v>
      </c>
      <c r="D52" s="53">
        <v>1</v>
      </c>
      <c r="E52" s="53">
        <v>1</v>
      </c>
      <c r="F52" s="53">
        <f t="shared" si="16"/>
        <v>2</v>
      </c>
      <c r="G52" s="54"/>
      <c r="H52" s="54"/>
      <c r="I52" s="54">
        <f>+H52+G52</f>
        <v>0</v>
      </c>
      <c r="J52" s="101"/>
      <c r="K52" s="102"/>
      <c r="L52" s="102"/>
      <c r="M52" s="102"/>
      <c r="N52" s="102"/>
      <c r="O52" s="102"/>
      <c r="P52" s="61">
        <f t="shared" si="6"/>
        <v>0</v>
      </c>
      <c r="Q52" s="107"/>
      <c r="R52" s="107"/>
      <c r="S52" s="101"/>
      <c r="T52" s="102"/>
      <c r="U52" s="102"/>
      <c r="V52" s="102"/>
      <c r="W52" s="61">
        <f t="shared" si="7"/>
        <v>0</v>
      </c>
      <c r="X52" s="73">
        <f t="shared" si="20"/>
        <v>0</v>
      </c>
      <c r="Y52" s="73">
        <f t="shared" si="20"/>
        <v>0</v>
      </c>
      <c r="Z52" s="73">
        <f t="shared" si="20"/>
        <v>0</v>
      </c>
      <c r="AA52" s="73">
        <f t="shared" si="19"/>
        <v>0</v>
      </c>
      <c r="AB52" s="73">
        <f t="shared" si="19"/>
        <v>0</v>
      </c>
      <c r="AC52" s="73">
        <f t="shared" si="19"/>
        <v>0</v>
      </c>
      <c r="AD52" s="73">
        <f t="shared" si="19"/>
        <v>0</v>
      </c>
      <c r="AE52" s="62">
        <f>+AC52*1+AB52*0.8+AA52*0.6+Z52*0.4+Y52*0.2</f>
        <v>0</v>
      </c>
      <c r="AF52" s="62">
        <f>+AE52/F52*100</f>
        <v>0</v>
      </c>
      <c r="AG52" s="69">
        <f t="shared" si="18"/>
        <v>0</v>
      </c>
      <c r="AH52" s="49">
        <v>80</v>
      </c>
    </row>
    <row r="53" spans="1:34" ht="26.25" customHeight="1" hidden="1">
      <c r="A53" s="175"/>
      <c r="B53" s="178"/>
      <c r="C53" s="52" t="s">
        <v>125</v>
      </c>
      <c r="D53" s="53">
        <v>5</v>
      </c>
      <c r="E53" s="53">
        <v>6</v>
      </c>
      <c r="F53" s="53">
        <f t="shared" si="16"/>
        <v>11</v>
      </c>
      <c r="G53" s="54"/>
      <c r="H53" s="54"/>
      <c r="I53" s="54">
        <f t="shared" si="17"/>
        <v>0</v>
      </c>
      <c r="J53" s="101"/>
      <c r="K53" s="102"/>
      <c r="L53" s="102"/>
      <c r="M53" s="102"/>
      <c r="N53" s="102"/>
      <c r="O53" s="102"/>
      <c r="P53" s="61">
        <f t="shared" si="6"/>
        <v>0</v>
      </c>
      <c r="Q53" s="107"/>
      <c r="R53" s="107"/>
      <c r="S53" s="101"/>
      <c r="T53" s="102"/>
      <c r="U53" s="102"/>
      <c r="V53" s="102"/>
      <c r="W53" s="61">
        <f t="shared" si="7"/>
        <v>0</v>
      </c>
      <c r="X53" s="73">
        <f t="shared" si="20"/>
        <v>0</v>
      </c>
      <c r="Y53" s="73">
        <f t="shared" si="20"/>
        <v>0</v>
      </c>
      <c r="Z53" s="73">
        <f t="shared" si="20"/>
        <v>0</v>
      </c>
      <c r="AA53" s="73">
        <f t="shared" si="19"/>
        <v>0</v>
      </c>
      <c r="AB53" s="73">
        <f t="shared" si="19"/>
        <v>0</v>
      </c>
      <c r="AC53" s="73">
        <f t="shared" si="19"/>
        <v>0</v>
      </c>
      <c r="AD53" s="73">
        <f t="shared" si="19"/>
        <v>0</v>
      </c>
      <c r="AE53" s="62">
        <f t="shared" si="8"/>
        <v>0</v>
      </c>
      <c r="AF53" s="62">
        <f t="shared" si="9"/>
        <v>0</v>
      </c>
      <c r="AG53" s="69">
        <f t="shared" si="18"/>
        <v>0</v>
      </c>
      <c r="AH53" s="49">
        <v>83</v>
      </c>
    </row>
    <row r="54" spans="1:34" ht="26.25" customHeight="1" hidden="1">
      <c r="A54" s="175"/>
      <c r="B54" s="178"/>
      <c r="C54" s="52" t="s">
        <v>139</v>
      </c>
      <c r="D54" s="53">
        <v>0</v>
      </c>
      <c r="E54" s="53">
        <v>3</v>
      </c>
      <c r="F54" s="53">
        <f t="shared" si="16"/>
        <v>3</v>
      </c>
      <c r="G54" s="54"/>
      <c r="H54" s="54"/>
      <c r="I54" s="54">
        <f t="shared" si="17"/>
        <v>0</v>
      </c>
      <c r="J54" s="101"/>
      <c r="K54" s="102"/>
      <c r="L54" s="102"/>
      <c r="M54" s="102"/>
      <c r="N54" s="101"/>
      <c r="O54" s="101"/>
      <c r="P54" s="61">
        <f t="shared" si="6"/>
        <v>0</v>
      </c>
      <c r="Q54" s="107"/>
      <c r="R54" s="107"/>
      <c r="S54" s="102"/>
      <c r="T54" s="102"/>
      <c r="U54" s="101"/>
      <c r="V54" s="102"/>
      <c r="W54" s="61">
        <f t="shared" si="7"/>
        <v>0</v>
      </c>
      <c r="X54" s="73">
        <f t="shared" si="20"/>
        <v>0</v>
      </c>
      <c r="Y54" s="73">
        <f t="shared" si="20"/>
        <v>0</v>
      </c>
      <c r="Z54" s="73">
        <f t="shared" si="20"/>
        <v>0</v>
      </c>
      <c r="AA54" s="73">
        <f t="shared" si="19"/>
        <v>0</v>
      </c>
      <c r="AB54" s="73">
        <f t="shared" si="19"/>
        <v>0</v>
      </c>
      <c r="AC54" s="73">
        <f t="shared" si="19"/>
        <v>0</v>
      </c>
      <c r="AD54" s="73">
        <f t="shared" si="19"/>
        <v>0</v>
      </c>
      <c r="AE54" s="62">
        <f t="shared" si="8"/>
        <v>0</v>
      </c>
      <c r="AF54" s="62">
        <f t="shared" si="9"/>
        <v>0</v>
      </c>
      <c r="AG54" s="69">
        <f t="shared" si="18"/>
        <v>0</v>
      </c>
      <c r="AH54" s="49">
        <v>106</v>
      </c>
    </row>
    <row r="55" spans="1:34" ht="26.25" customHeight="1" hidden="1">
      <c r="A55" s="175"/>
      <c r="B55" s="178"/>
      <c r="C55" s="52" t="s">
        <v>150</v>
      </c>
      <c r="D55" s="53">
        <v>2</v>
      </c>
      <c r="E55" s="53">
        <v>59</v>
      </c>
      <c r="F55" s="53">
        <f t="shared" si="16"/>
        <v>61</v>
      </c>
      <c r="G55" s="54">
        <v>0</v>
      </c>
      <c r="H55" s="54">
        <v>20</v>
      </c>
      <c r="I55" s="54">
        <f t="shared" si="17"/>
        <v>20</v>
      </c>
      <c r="J55" s="101"/>
      <c r="K55" s="102"/>
      <c r="L55" s="102"/>
      <c r="M55" s="102"/>
      <c r="N55" s="101">
        <v>0</v>
      </c>
      <c r="O55" s="101"/>
      <c r="P55" s="61">
        <f t="shared" si="6"/>
        <v>0</v>
      </c>
      <c r="Q55" s="107"/>
      <c r="R55" s="107"/>
      <c r="S55" s="102"/>
      <c r="T55" s="102"/>
      <c r="U55" s="101">
        <v>20</v>
      </c>
      <c r="V55" s="102"/>
      <c r="W55" s="61">
        <f t="shared" si="7"/>
        <v>20</v>
      </c>
      <c r="X55" s="73">
        <f t="shared" si="20"/>
        <v>0</v>
      </c>
      <c r="Y55" s="73">
        <f t="shared" si="20"/>
        <v>0</v>
      </c>
      <c r="Z55" s="73">
        <f t="shared" si="20"/>
        <v>0</v>
      </c>
      <c r="AA55" s="73">
        <f t="shared" si="19"/>
        <v>0</v>
      </c>
      <c r="AB55" s="73">
        <f t="shared" si="19"/>
        <v>20</v>
      </c>
      <c r="AC55" s="73">
        <f t="shared" si="19"/>
        <v>0</v>
      </c>
      <c r="AD55" s="73">
        <f t="shared" si="19"/>
        <v>20</v>
      </c>
      <c r="AE55" s="62">
        <f t="shared" si="8"/>
        <v>16</v>
      </c>
      <c r="AF55" s="62">
        <f t="shared" si="9"/>
        <v>26.229508196721312</v>
      </c>
      <c r="AG55" s="69">
        <f t="shared" si="18"/>
        <v>3.2786885245901645</v>
      </c>
      <c r="AH55" s="49">
        <v>107</v>
      </c>
    </row>
    <row r="56" spans="1:34" ht="26.25" customHeight="1" hidden="1">
      <c r="A56" s="175"/>
      <c r="B56" s="178"/>
      <c r="C56" s="52" t="s">
        <v>163</v>
      </c>
      <c r="D56" s="53">
        <v>0</v>
      </c>
      <c r="E56" s="53">
        <v>12</v>
      </c>
      <c r="F56" s="53">
        <f t="shared" si="16"/>
        <v>12</v>
      </c>
      <c r="G56" s="54"/>
      <c r="H56" s="54"/>
      <c r="I56" s="54">
        <f t="shared" si="17"/>
        <v>0</v>
      </c>
      <c r="J56" s="101"/>
      <c r="K56" s="102"/>
      <c r="L56" s="102"/>
      <c r="M56" s="102"/>
      <c r="N56" s="101"/>
      <c r="O56" s="101"/>
      <c r="P56" s="61">
        <f t="shared" si="6"/>
        <v>0</v>
      </c>
      <c r="Q56" s="107"/>
      <c r="R56" s="107"/>
      <c r="S56" s="102"/>
      <c r="T56" s="102"/>
      <c r="U56" s="101"/>
      <c r="V56" s="102"/>
      <c r="W56" s="61">
        <f t="shared" si="7"/>
        <v>0</v>
      </c>
      <c r="X56" s="73">
        <f t="shared" si="20"/>
        <v>0</v>
      </c>
      <c r="Y56" s="73">
        <f t="shared" si="20"/>
        <v>0</v>
      </c>
      <c r="Z56" s="73">
        <f t="shared" si="20"/>
        <v>0</v>
      </c>
      <c r="AA56" s="73">
        <f t="shared" si="19"/>
        <v>0</v>
      </c>
      <c r="AB56" s="73">
        <f t="shared" si="19"/>
        <v>0</v>
      </c>
      <c r="AC56" s="73">
        <f t="shared" si="19"/>
        <v>0</v>
      </c>
      <c r="AD56" s="73">
        <f t="shared" si="19"/>
        <v>0</v>
      </c>
      <c r="AE56" s="62">
        <f t="shared" si="8"/>
        <v>0</v>
      </c>
      <c r="AF56" s="62">
        <f t="shared" si="9"/>
        <v>0</v>
      </c>
      <c r="AG56" s="69">
        <f t="shared" si="18"/>
        <v>0</v>
      </c>
      <c r="AH56" s="49">
        <v>108</v>
      </c>
    </row>
    <row r="57" spans="1:34" ht="26.25" customHeight="1" hidden="1">
      <c r="A57" s="175"/>
      <c r="B57" s="178"/>
      <c r="C57" s="52" t="s">
        <v>82</v>
      </c>
      <c r="D57" s="53">
        <v>0</v>
      </c>
      <c r="E57" s="53">
        <v>6</v>
      </c>
      <c r="F57" s="53">
        <f t="shared" si="16"/>
        <v>6</v>
      </c>
      <c r="G57" s="54">
        <v>0</v>
      </c>
      <c r="H57" s="54">
        <v>3</v>
      </c>
      <c r="I57" s="54">
        <f t="shared" si="17"/>
        <v>3</v>
      </c>
      <c r="J57" s="101"/>
      <c r="K57" s="102"/>
      <c r="L57" s="102"/>
      <c r="M57" s="102"/>
      <c r="N57" s="101">
        <v>3</v>
      </c>
      <c r="O57" s="101"/>
      <c r="P57" s="61">
        <f t="shared" si="6"/>
        <v>3</v>
      </c>
      <c r="Q57" s="107"/>
      <c r="R57" s="107"/>
      <c r="S57" s="102"/>
      <c r="T57" s="102"/>
      <c r="U57" s="101">
        <v>0</v>
      </c>
      <c r="V57" s="102"/>
      <c r="W57" s="61">
        <f t="shared" si="7"/>
        <v>0</v>
      </c>
      <c r="X57" s="73">
        <f t="shared" si="20"/>
        <v>0</v>
      </c>
      <c r="Y57" s="73">
        <f t="shared" si="20"/>
        <v>0</v>
      </c>
      <c r="Z57" s="73">
        <f t="shared" si="20"/>
        <v>0</v>
      </c>
      <c r="AA57" s="73">
        <f t="shared" si="19"/>
        <v>0</v>
      </c>
      <c r="AB57" s="73">
        <f t="shared" si="19"/>
        <v>3</v>
      </c>
      <c r="AC57" s="73">
        <f t="shared" si="19"/>
        <v>0</v>
      </c>
      <c r="AD57" s="73">
        <f t="shared" si="19"/>
        <v>3</v>
      </c>
      <c r="AE57" s="62">
        <f t="shared" si="8"/>
        <v>2.4000000000000004</v>
      </c>
      <c r="AF57" s="62">
        <f t="shared" si="9"/>
        <v>40.00000000000001</v>
      </c>
      <c r="AG57" s="69">
        <f t="shared" si="18"/>
        <v>5.000000000000001</v>
      </c>
      <c r="AH57" s="49">
        <v>109</v>
      </c>
    </row>
    <row r="58" spans="1:34" ht="26.25" customHeight="1">
      <c r="A58" s="176"/>
      <c r="B58" s="179"/>
      <c r="C58" s="52" t="s">
        <v>159</v>
      </c>
      <c r="D58" s="53">
        <f aca="true" t="shared" si="21" ref="D58:I58">+D57+D56+D55+D54+D53+D52+D51+D50+D49+D48+D47+D46+D45+D44+D43+D42+D41+D40+D39+D38+D37+D36+D35</f>
        <v>20</v>
      </c>
      <c r="E58" s="53">
        <f t="shared" si="21"/>
        <v>289</v>
      </c>
      <c r="F58" s="53">
        <f t="shared" si="21"/>
        <v>309</v>
      </c>
      <c r="G58" s="53">
        <f t="shared" si="21"/>
        <v>1</v>
      </c>
      <c r="H58" s="53">
        <f t="shared" si="21"/>
        <v>86</v>
      </c>
      <c r="I58" s="53">
        <f t="shared" si="21"/>
        <v>87</v>
      </c>
      <c r="J58" s="103"/>
      <c r="K58" s="103">
        <f>+K57+K56+K55+K54+K53+K52+K51+K50+K49+K48+K47+K46+K45+K44+K43+K42+K41+K40+K39+K38+K37+K36+K35</f>
        <v>0</v>
      </c>
      <c r="L58" s="103"/>
      <c r="M58" s="103">
        <f>+M57+M56+M55+M54+M53+M52+M51+M50+M49+M48+M47+M46+M45+M44+M43+M42+M41+M40+M39+M38+M37+M36+M35</f>
        <v>2</v>
      </c>
      <c r="N58" s="103">
        <f>+N57+N56+N55+N54+N53+N52+N51+N50+N49+N48+N47+N46+N45+N44+N43+N42+N41+N40+N39+N38+N37+N36+N35</f>
        <v>11</v>
      </c>
      <c r="O58" s="103"/>
      <c r="P58" s="61">
        <f t="shared" si="6"/>
        <v>13</v>
      </c>
      <c r="Q58" s="103"/>
      <c r="R58" s="103"/>
      <c r="S58" s="103">
        <f>+S57+S56+S55+S54+S53+S52+S51+S50+S49+S48+S47+S46+S45+S44+S43+S42+S41+S40+S39+S38+S37+S36+S35</f>
        <v>2</v>
      </c>
      <c r="T58" s="103">
        <f>+T57+T56+T55+T54+T53+T52+T51+T50+T49+T48+T47+T46+T45+T44+T43+T42+T41+T40+T39+T38+T37+T36+T35</f>
        <v>0</v>
      </c>
      <c r="U58" s="103">
        <f>+U57+U56+U55+U54+U53+U52+U51+U50+U49+U48+U47+U46+U45+U44+U43+U42+U41+U40+U39+U38+U37+U36+U35</f>
        <v>72</v>
      </c>
      <c r="V58" s="103">
        <f>+V57+V56+V55+V54+V53+V52+V51+V50+V49+V48+V47+V46+V45+V44+V43+V42+V41+V40+V39+V38+V37+V36+V35</f>
        <v>0</v>
      </c>
      <c r="W58" s="61">
        <f t="shared" si="7"/>
        <v>74</v>
      </c>
      <c r="X58" s="73">
        <f t="shared" si="20"/>
        <v>0</v>
      </c>
      <c r="Y58" s="73">
        <f t="shared" si="20"/>
        <v>0</v>
      </c>
      <c r="Z58" s="73">
        <f t="shared" si="20"/>
        <v>2</v>
      </c>
      <c r="AA58" s="73">
        <f t="shared" si="19"/>
        <v>2</v>
      </c>
      <c r="AB58" s="73">
        <f t="shared" si="19"/>
        <v>83</v>
      </c>
      <c r="AC58" s="73">
        <f t="shared" si="19"/>
        <v>0</v>
      </c>
      <c r="AD58" s="73">
        <f t="shared" si="19"/>
        <v>87</v>
      </c>
      <c r="AE58" s="62">
        <f t="shared" si="8"/>
        <v>68.4</v>
      </c>
      <c r="AF58" s="62">
        <f t="shared" si="9"/>
        <v>22.135922330097088</v>
      </c>
      <c r="AG58" s="69">
        <f t="shared" si="18"/>
        <v>2.766990291262136</v>
      </c>
      <c r="AH58" s="49"/>
    </row>
    <row r="59" spans="1:34" ht="26.25" customHeight="1" hidden="1">
      <c r="A59" s="174">
        <v>7</v>
      </c>
      <c r="B59" s="177" t="s">
        <v>100</v>
      </c>
      <c r="C59" s="52" t="s">
        <v>61</v>
      </c>
      <c r="D59" s="53">
        <v>0</v>
      </c>
      <c r="E59" s="53">
        <v>1</v>
      </c>
      <c r="F59" s="53">
        <f>+D59+E59</f>
        <v>1</v>
      </c>
      <c r="G59" s="54"/>
      <c r="H59" s="54"/>
      <c r="I59" s="54">
        <f>+H59+G59</f>
        <v>0</v>
      </c>
      <c r="J59" s="101"/>
      <c r="K59" s="102"/>
      <c r="L59" s="102"/>
      <c r="M59" s="101"/>
      <c r="N59" s="102"/>
      <c r="O59" s="102"/>
      <c r="P59" s="61">
        <f t="shared" si="6"/>
        <v>0</v>
      </c>
      <c r="Q59" s="107"/>
      <c r="R59" s="107"/>
      <c r="S59" s="102"/>
      <c r="T59" s="101"/>
      <c r="U59" s="102"/>
      <c r="V59" s="102"/>
      <c r="W59" s="61">
        <f t="shared" si="7"/>
        <v>0</v>
      </c>
      <c r="X59" s="73">
        <f t="shared" si="20"/>
        <v>0</v>
      </c>
      <c r="Y59" s="73">
        <f t="shared" si="20"/>
        <v>0</v>
      </c>
      <c r="Z59" s="73">
        <f t="shared" si="20"/>
        <v>0</v>
      </c>
      <c r="AA59" s="73">
        <f t="shared" si="19"/>
        <v>0</v>
      </c>
      <c r="AB59" s="73">
        <f t="shared" si="19"/>
        <v>0</v>
      </c>
      <c r="AC59" s="73">
        <f t="shared" si="19"/>
        <v>0</v>
      </c>
      <c r="AD59" s="73">
        <f t="shared" si="19"/>
        <v>0</v>
      </c>
      <c r="AE59" s="62">
        <f t="shared" si="8"/>
        <v>0</v>
      </c>
      <c r="AF59" s="62">
        <f t="shared" si="9"/>
        <v>0</v>
      </c>
      <c r="AG59" s="69">
        <f t="shared" si="18"/>
        <v>0</v>
      </c>
      <c r="AH59" s="49">
        <v>20</v>
      </c>
    </row>
    <row r="60" spans="1:34" ht="26.25" customHeight="1" hidden="1">
      <c r="A60" s="175"/>
      <c r="B60" s="178"/>
      <c r="C60" s="52" t="s">
        <v>69</v>
      </c>
      <c r="D60" s="53">
        <v>0</v>
      </c>
      <c r="E60" s="53">
        <v>1</v>
      </c>
      <c r="F60" s="53">
        <f>+D60+E60</f>
        <v>1</v>
      </c>
      <c r="G60" s="54"/>
      <c r="H60" s="54"/>
      <c r="I60" s="54">
        <f>+H60+G60</f>
        <v>0</v>
      </c>
      <c r="J60" s="101"/>
      <c r="K60" s="102"/>
      <c r="L60" s="102"/>
      <c r="M60" s="101"/>
      <c r="N60" s="102"/>
      <c r="O60" s="102"/>
      <c r="P60" s="61">
        <f t="shared" si="6"/>
        <v>0</v>
      </c>
      <c r="Q60" s="107"/>
      <c r="R60" s="107"/>
      <c r="S60" s="102"/>
      <c r="T60" s="101"/>
      <c r="U60" s="102"/>
      <c r="V60" s="102"/>
      <c r="W60" s="61">
        <f t="shared" si="7"/>
        <v>0</v>
      </c>
      <c r="X60" s="73">
        <f t="shared" si="20"/>
        <v>0</v>
      </c>
      <c r="Y60" s="73">
        <f t="shared" si="20"/>
        <v>0</v>
      </c>
      <c r="Z60" s="73">
        <f t="shared" si="20"/>
        <v>0</v>
      </c>
      <c r="AA60" s="73">
        <f t="shared" si="19"/>
        <v>0</v>
      </c>
      <c r="AB60" s="73">
        <f t="shared" si="19"/>
        <v>0</v>
      </c>
      <c r="AC60" s="73">
        <f t="shared" si="19"/>
        <v>0</v>
      </c>
      <c r="AD60" s="73">
        <f t="shared" si="19"/>
        <v>0</v>
      </c>
      <c r="AE60" s="62">
        <f t="shared" si="8"/>
        <v>0</v>
      </c>
      <c r="AF60" s="62">
        <f t="shared" si="9"/>
        <v>0</v>
      </c>
      <c r="AG60" s="69">
        <f t="shared" si="18"/>
        <v>0</v>
      </c>
      <c r="AH60" s="49">
        <v>21</v>
      </c>
    </row>
    <row r="61" spans="1:34" ht="26.25" customHeight="1" hidden="1">
      <c r="A61" s="175"/>
      <c r="B61" s="178"/>
      <c r="C61" s="52" t="s">
        <v>101</v>
      </c>
      <c r="D61" s="53">
        <v>0</v>
      </c>
      <c r="E61" s="53">
        <v>13</v>
      </c>
      <c r="F61" s="53">
        <f>+D61+E61</f>
        <v>13</v>
      </c>
      <c r="G61" s="54"/>
      <c r="H61" s="54"/>
      <c r="I61" s="54">
        <f>+H61+G61</f>
        <v>0</v>
      </c>
      <c r="J61" s="101"/>
      <c r="K61" s="102"/>
      <c r="L61" s="102"/>
      <c r="M61" s="101"/>
      <c r="N61" s="102"/>
      <c r="O61" s="102"/>
      <c r="P61" s="61">
        <f t="shared" si="6"/>
        <v>0</v>
      </c>
      <c r="Q61" s="107"/>
      <c r="R61" s="107"/>
      <c r="S61" s="102"/>
      <c r="T61" s="101"/>
      <c r="U61" s="102"/>
      <c r="V61" s="102"/>
      <c r="W61" s="61">
        <f t="shared" si="7"/>
        <v>0</v>
      </c>
      <c r="X61" s="73">
        <f t="shared" si="20"/>
        <v>0</v>
      </c>
      <c r="Y61" s="73">
        <f t="shared" si="20"/>
        <v>0</v>
      </c>
      <c r="Z61" s="73">
        <f t="shared" si="20"/>
        <v>0</v>
      </c>
      <c r="AA61" s="73">
        <f t="shared" si="19"/>
        <v>0</v>
      </c>
      <c r="AB61" s="73">
        <f t="shared" si="19"/>
        <v>0</v>
      </c>
      <c r="AC61" s="73">
        <f t="shared" si="19"/>
        <v>0</v>
      </c>
      <c r="AD61" s="73">
        <f t="shared" si="19"/>
        <v>0</v>
      </c>
      <c r="AE61" s="62">
        <f t="shared" si="8"/>
        <v>0</v>
      </c>
      <c r="AF61" s="62">
        <f t="shared" si="9"/>
        <v>0</v>
      </c>
      <c r="AG61" s="69">
        <f t="shared" si="18"/>
        <v>0</v>
      </c>
      <c r="AH61" s="49">
        <v>64</v>
      </c>
    </row>
    <row r="62" spans="1:34" ht="26.25" customHeight="1" hidden="1">
      <c r="A62" s="175"/>
      <c r="B62" s="178"/>
      <c r="C62" s="52" t="s">
        <v>106</v>
      </c>
      <c r="D62" s="53">
        <v>0</v>
      </c>
      <c r="E62" s="53">
        <v>10</v>
      </c>
      <c r="F62" s="53">
        <f>+D62+E62</f>
        <v>10</v>
      </c>
      <c r="G62" s="54"/>
      <c r="H62" s="54"/>
      <c r="I62" s="54">
        <f>+H62+G62</f>
        <v>0</v>
      </c>
      <c r="J62" s="101"/>
      <c r="K62" s="102"/>
      <c r="L62" s="102"/>
      <c r="M62" s="101"/>
      <c r="N62" s="102"/>
      <c r="O62" s="102"/>
      <c r="P62" s="61">
        <f t="shared" si="6"/>
        <v>0</v>
      </c>
      <c r="Q62" s="107"/>
      <c r="R62" s="107"/>
      <c r="S62" s="102"/>
      <c r="T62" s="101"/>
      <c r="U62" s="102"/>
      <c r="V62" s="102"/>
      <c r="W62" s="61">
        <f t="shared" si="7"/>
        <v>0</v>
      </c>
      <c r="X62" s="73">
        <f t="shared" si="20"/>
        <v>0</v>
      </c>
      <c r="Y62" s="73">
        <f t="shared" si="20"/>
        <v>0</v>
      </c>
      <c r="Z62" s="73">
        <f t="shared" si="20"/>
        <v>0</v>
      </c>
      <c r="AA62" s="73">
        <f t="shared" si="19"/>
        <v>0</v>
      </c>
      <c r="AB62" s="73">
        <f t="shared" si="19"/>
        <v>0</v>
      </c>
      <c r="AC62" s="73">
        <f t="shared" si="19"/>
        <v>0</v>
      </c>
      <c r="AD62" s="73">
        <f t="shared" si="19"/>
        <v>0</v>
      </c>
      <c r="AE62" s="62">
        <f t="shared" si="8"/>
        <v>0</v>
      </c>
      <c r="AF62" s="62">
        <f t="shared" si="9"/>
        <v>0</v>
      </c>
      <c r="AG62" s="69">
        <f t="shared" si="18"/>
        <v>0</v>
      </c>
      <c r="AH62" s="49">
        <v>65</v>
      </c>
    </row>
    <row r="63" spans="1:34" ht="26.25" customHeight="1">
      <c r="A63" s="176"/>
      <c r="B63" s="179"/>
      <c r="C63" s="52" t="s">
        <v>159</v>
      </c>
      <c r="D63" s="53">
        <f aca="true" t="shared" si="22" ref="D63:I63">+D62+D61+D60+D59</f>
        <v>0</v>
      </c>
      <c r="E63" s="53">
        <f t="shared" si="22"/>
        <v>25</v>
      </c>
      <c r="F63" s="53">
        <f t="shared" si="22"/>
        <v>25</v>
      </c>
      <c r="G63" s="53">
        <f t="shared" si="22"/>
        <v>0</v>
      </c>
      <c r="H63" s="53">
        <f t="shared" si="22"/>
        <v>0</v>
      </c>
      <c r="I63" s="53">
        <f t="shared" si="22"/>
        <v>0</v>
      </c>
      <c r="J63" s="103"/>
      <c r="K63" s="103">
        <f>+K62+K61+K60+K59</f>
        <v>0</v>
      </c>
      <c r="L63" s="103"/>
      <c r="M63" s="103">
        <f>+M62+M61+M60+M59</f>
        <v>0</v>
      </c>
      <c r="N63" s="103">
        <f>+N62+N61+N60+N59</f>
        <v>0</v>
      </c>
      <c r="O63" s="103"/>
      <c r="P63" s="61">
        <f t="shared" si="6"/>
        <v>0</v>
      </c>
      <c r="Q63" s="103"/>
      <c r="R63" s="103"/>
      <c r="S63" s="103">
        <f>+S62+S61+S60+S59</f>
        <v>0</v>
      </c>
      <c r="T63" s="103">
        <f>+T62+T61+T60+T59</f>
        <v>0</v>
      </c>
      <c r="U63" s="103">
        <f>+U62+U61+U60+U59</f>
        <v>0</v>
      </c>
      <c r="V63" s="103">
        <f>+V62+V61+V60+V59</f>
        <v>0</v>
      </c>
      <c r="W63" s="61">
        <f t="shared" si="7"/>
        <v>0</v>
      </c>
      <c r="X63" s="73">
        <f t="shared" si="20"/>
        <v>0</v>
      </c>
      <c r="Y63" s="73">
        <f t="shared" si="20"/>
        <v>0</v>
      </c>
      <c r="Z63" s="73">
        <f t="shared" si="20"/>
        <v>0</v>
      </c>
      <c r="AA63" s="73">
        <f t="shared" si="19"/>
        <v>0</v>
      </c>
      <c r="AB63" s="73">
        <f t="shared" si="19"/>
        <v>0</v>
      </c>
      <c r="AC63" s="73">
        <f t="shared" si="19"/>
        <v>0</v>
      </c>
      <c r="AD63" s="73">
        <f t="shared" si="19"/>
        <v>0</v>
      </c>
      <c r="AE63" s="62">
        <f t="shared" si="8"/>
        <v>0</v>
      </c>
      <c r="AF63" s="62">
        <f t="shared" si="9"/>
        <v>0</v>
      </c>
      <c r="AG63" s="69">
        <f t="shared" si="18"/>
        <v>0</v>
      </c>
      <c r="AH63" s="49"/>
    </row>
    <row r="64" spans="1:34" ht="26.25" customHeight="1" hidden="1">
      <c r="A64" s="174">
        <v>8</v>
      </c>
      <c r="B64" s="177" t="s">
        <v>185</v>
      </c>
      <c r="C64" s="52" t="s">
        <v>27</v>
      </c>
      <c r="D64" s="53">
        <v>2</v>
      </c>
      <c r="E64" s="53">
        <v>0</v>
      </c>
      <c r="F64" s="53">
        <f>+D64+E64</f>
        <v>2</v>
      </c>
      <c r="G64" s="54"/>
      <c r="H64" s="54"/>
      <c r="I64" s="54">
        <f>+H64+G64</f>
        <v>0</v>
      </c>
      <c r="J64" s="101"/>
      <c r="K64" s="102"/>
      <c r="L64" s="102"/>
      <c r="M64" s="102"/>
      <c r="N64" s="102"/>
      <c r="O64" s="102"/>
      <c r="P64" s="61">
        <f t="shared" si="6"/>
        <v>0</v>
      </c>
      <c r="Q64" s="107"/>
      <c r="R64" s="107"/>
      <c r="S64" s="102"/>
      <c r="T64" s="102"/>
      <c r="U64" s="102"/>
      <c r="V64" s="101"/>
      <c r="W64" s="61">
        <f t="shared" si="7"/>
        <v>0</v>
      </c>
      <c r="X64" s="73">
        <f t="shared" si="20"/>
        <v>0</v>
      </c>
      <c r="Y64" s="73">
        <f t="shared" si="20"/>
        <v>0</v>
      </c>
      <c r="Z64" s="73">
        <f t="shared" si="20"/>
        <v>0</v>
      </c>
      <c r="AA64" s="73">
        <f t="shared" si="19"/>
        <v>0</v>
      </c>
      <c r="AB64" s="73">
        <f t="shared" si="19"/>
        <v>0</v>
      </c>
      <c r="AC64" s="73">
        <f t="shared" si="19"/>
        <v>0</v>
      </c>
      <c r="AD64" s="73">
        <f t="shared" si="19"/>
        <v>0</v>
      </c>
      <c r="AE64" s="62">
        <f t="shared" si="8"/>
        <v>0</v>
      </c>
      <c r="AF64" s="62">
        <f t="shared" si="9"/>
        <v>0</v>
      </c>
      <c r="AG64" s="69">
        <f t="shared" si="18"/>
        <v>0</v>
      </c>
      <c r="AH64" s="49">
        <v>44</v>
      </c>
    </row>
    <row r="65" spans="1:34" ht="26.25" customHeight="1" hidden="1">
      <c r="A65" s="175"/>
      <c r="B65" s="178"/>
      <c r="C65" s="52" t="s">
        <v>45</v>
      </c>
      <c r="D65" s="53">
        <v>0</v>
      </c>
      <c r="E65" s="53">
        <v>6</v>
      </c>
      <c r="F65" s="53">
        <f>+D65+E65</f>
        <v>6</v>
      </c>
      <c r="G65" s="54"/>
      <c r="H65" s="54"/>
      <c r="I65" s="54">
        <f>+H65+G65</f>
        <v>0</v>
      </c>
      <c r="J65" s="101"/>
      <c r="K65" s="102"/>
      <c r="L65" s="102"/>
      <c r="M65" s="102"/>
      <c r="N65" s="102"/>
      <c r="O65" s="102"/>
      <c r="P65" s="61">
        <f t="shared" si="6"/>
        <v>0</v>
      </c>
      <c r="Q65" s="107"/>
      <c r="R65" s="107"/>
      <c r="S65" s="102"/>
      <c r="T65" s="102"/>
      <c r="U65" s="102"/>
      <c r="V65" s="101"/>
      <c r="W65" s="61">
        <f t="shared" si="7"/>
        <v>0</v>
      </c>
      <c r="X65" s="73">
        <f t="shared" si="20"/>
        <v>0</v>
      </c>
      <c r="Y65" s="73">
        <f t="shared" si="20"/>
        <v>0</v>
      </c>
      <c r="Z65" s="73">
        <f t="shared" si="20"/>
        <v>0</v>
      </c>
      <c r="AA65" s="73">
        <f t="shared" si="19"/>
        <v>0</v>
      </c>
      <c r="AB65" s="73">
        <f t="shared" si="19"/>
        <v>0</v>
      </c>
      <c r="AC65" s="73">
        <f t="shared" si="19"/>
        <v>0</v>
      </c>
      <c r="AD65" s="73">
        <f t="shared" si="19"/>
        <v>0</v>
      </c>
      <c r="AE65" s="62">
        <f t="shared" si="8"/>
        <v>0</v>
      </c>
      <c r="AF65" s="62">
        <f t="shared" si="9"/>
        <v>0</v>
      </c>
      <c r="AG65" s="69">
        <f t="shared" si="18"/>
        <v>0</v>
      </c>
      <c r="AH65" s="49">
        <v>45</v>
      </c>
    </row>
    <row r="66" spans="1:34" ht="26.25" customHeight="1" hidden="1">
      <c r="A66" s="175"/>
      <c r="B66" s="178"/>
      <c r="C66" s="52" t="s">
        <v>28</v>
      </c>
      <c r="D66" s="53">
        <v>4</v>
      </c>
      <c r="E66" s="53">
        <v>0</v>
      </c>
      <c r="F66" s="53">
        <f>+D66+E66</f>
        <v>4</v>
      </c>
      <c r="G66" s="54"/>
      <c r="H66" s="54"/>
      <c r="I66" s="54">
        <f>+H66+G66</f>
        <v>0</v>
      </c>
      <c r="J66" s="101"/>
      <c r="K66" s="102"/>
      <c r="L66" s="102"/>
      <c r="M66" s="102"/>
      <c r="N66" s="102"/>
      <c r="O66" s="102"/>
      <c r="P66" s="61">
        <f t="shared" si="6"/>
        <v>0</v>
      </c>
      <c r="Q66" s="107"/>
      <c r="R66" s="107"/>
      <c r="S66" s="102"/>
      <c r="T66" s="102"/>
      <c r="U66" s="102"/>
      <c r="V66" s="101"/>
      <c r="W66" s="61">
        <f t="shared" si="7"/>
        <v>0</v>
      </c>
      <c r="X66" s="73">
        <f t="shared" si="20"/>
        <v>0</v>
      </c>
      <c r="Y66" s="73">
        <f t="shared" si="20"/>
        <v>0</v>
      </c>
      <c r="Z66" s="73">
        <f t="shared" si="20"/>
        <v>0</v>
      </c>
      <c r="AA66" s="73">
        <f t="shared" si="19"/>
        <v>0</v>
      </c>
      <c r="AB66" s="73">
        <f t="shared" si="19"/>
        <v>0</v>
      </c>
      <c r="AC66" s="73">
        <f t="shared" si="19"/>
        <v>0</v>
      </c>
      <c r="AD66" s="73">
        <f t="shared" si="19"/>
        <v>0</v>
      </c>
      <c r="AE66" s="62">
        <f t="shared" si="8"/>
        <v>0</v>
      </c>
      <c r="AF66" s="62">
        <f t="shared" si="9"/>
        <v>0</v>
      </c>
      <c r="AG66" s="69">
        <f t="shared" si="18"/>
        <v>0</v>
      </c>
      <c r="AH66" s="49">
        <v>46</v>
      </c>
    </row>
    <row r="67" spans="1:34" ht="26.25" customHeight="1" hidden="1">
      <c r="A67" s="175"/>
      <c r="B67" s="178"/>
      <c r="C67" s="52" t="s">
        <v>197</v>
      </c>
      <c r="D67" s="53">
        <v>1</v>
      </c>
      <c r="E67" s="53">
        <v>0</v>
      </c>
      <c r="F67" s="53">
        <f>+D67+E67</f>
        <v>1</v>
      </c>
      <c r="G67" s="54"/>
      <c r="H67" s="54"/>
      <c r="I67" s="54">
        <f>+H67+G67</f>
        <v>0</v>
      </c>
      <c r="J67" s="101"/>
      <c r="K67" s="102"/>
      <c r="L67" s="102"/>
      <c r="M67" s="102"/>
      <c r="N67" s="102"/>
      <c r="O67" s="102"/>
      <c r="P67" s="61">
        <f t="shared" si="6"/>
        <v>0</v>
      </c>
      <c r="Q67" s="107"/>
      <c r="R67" s="107"/>
      <c r="S67" s="102"/>
      <c r="T67" s="102"/>
      <c r="U67" s="102"/>
      <c r="V67" s="101"/>
      <c r="W67" s="61">
        <f t="shared" si="7"/>
        <v>0</v>
      </c>
      <c r="X67" s="73">
        <f t="shared" si="20"/>
        <v>0</v>
      </c>
      <c r="Y67" s="73">
        <f t="shared" si="20"/>
        <v>0</v>
      </c>
      <c r="Z67" s="73">
        <f t="shared" si="20"/>
        <v>0</v>
      </c>
      <c r="AA67" s="73">
        <f t="shared" si="19"/>
        <v>0</v>
      </c>
      <c r="AB67" s="73">
        <f t="shared" si="19"/>
        <v>0</v>
      </c>
      <c r="AC67" s="73">
        <f t="shared" si="19"/>
        <v>0</v>
      </c>
      <c r="AD67" s="73">
        <f t="shared" si="19"/>
        <v>0</v>
      </c>
      <c r="AE67" s="62">
        <f t="shared" si="8"/>
        <v>0</v>
      </c>
      <c r="AF67" s="62">
        <f t="shared" si="9"/>
        <v>0</v>
      </c>
      <c r="AG67" s="69">
        <f t="shared" si="18"/>
        <v>0</v>
      </c>
      <c r="AH67" s="49">
        <v>47</v>
      </c>
    </row>
    <row r="68" spans="1:37" ht="26.25" customHeight="1">
      <c r="A68" s="176"/>
      <c r="B68" s="179"/>
      <c r="C68" s="52" t="s">
        <v>159</v>
      </c>
      <c r="D68" s="53">
        <f aca="true" t="shared" si="23" ref="D68:I68">+D67+D66+D65+D64</f>
        <v>7</v>
      </c>
      <c r="E68" s="53">
        <f t="shared" si="23"/>
        <v>6</v>
      </c>
      <c r="F68" s="53">
        <f t="shared" si="23"/>
        <v>13</v>
      </c>
      <c r="G68" s="53">
        <f t="shared" si="23"/>
        <v>0</v>
      </c>
      <c r="H68" s="53">
        <f t="shared" si="23"/>
        <v>0</v>
      </c>
      <c r="I68" s="53">
        <f t="shared" si="23"/>
        <v>0</v>
      </c>
      <c r="J68" s="103"/>
      <c r="K68" s="103">
        <f>+K67+K66+K65+K64</f>
        <v>0</v>
      </c>
      <c r="L68" s="103"/>
      <c r="M68" s="103">
        <f>+M67+M66+M65+M64</f>
        <v>0</v>
      </c>
      <c r="N68" s="103">
        <f>+N67+N66+N65+N64</f>
        <v>0</v>
      </c>
      <c r="O68" s="103"/>
      <c r="P68" s="61">
        <f t="shared" si="6"/>
        <v>0</v>
      </c>
      <c r="Q68" s="103"/>
      <c r="R68" s="103"/>
      <c r="S68" s="103">
        <f>+S67+S66+S65+S64</f>
        <v>0</v>
      </c>
      <c r="T68" s="103">
        <f>+T67+T66+T65+T64</f>
        <v>0</v>
      </c>
      <c r="U68" s="103">
        <f>+U67+U66+U65+U64</f>
        <v>0</v>
      </c>
      <c r="V68" s="103">
        <f>+V67+V66+V65+V64</f>
        <v>0</v>
      </c>
      <c r="W68" s="61">
        <f t="shared" si="7"/>
        <v>0</v>
      </c>
      <c r="X68" s="73">
        <f t="shared" si="20"/>
        <v>0</v>
      </c>
      <c r="Y68" s="73">
        <f t="shared" si="20"/>
        <v>0</v>
      </c>
      <c r="Z68" s="73">
        <f t="shared" si="20"/>
        <v>0</v>
      </c>
      <c r="AA68" s="73">
        <f t="shared" si="19"/>
        <v>0</v>
      </c>
      <c r="AB68" s="73">
        <f t="shared" si="19"/>
        <v>0</v>
      </c>
      <c r="AC68" s="73">
        <f t="shared" si="19"/>
        <v>0</v>
      </c>
      <c r="AD68" s="73">
        <f t="shared" si="19"/>
        <v>0</v>
      </c>
      <c r="AE68" s="62">
        <f t="shared" si="8"/>
        <v>0</v>
      </c>
      <c r="AF68" s="62">
        <f t="shared" si="9"/>
        <v>0</v>
      </c>
      <c r="AG68" s="69">
        <f t="shared" si="18"/>
        <v>0</v>
      </c>
      <c r="AH68" s="49"/>
      <c r="AK68" s="96"/>
    </row>
    <row r="69" spans="1:34" s="46" customFormat="1" ht="26.25" customHeight="1">
      <c r="A69" s="166" t="s">
        <v>321</v>
      </c>
      <c r="B69" s="166"/>
      <c r="C69" s="166"/>
      <c r="D69" s="68">
        <f aca="true" t="shared" si="24" ref="D69:I69">+D70+D71+D80+D97+D105+D110+D118</f>
        <v>90</v>
      </c>
      <c r="E69" s="68">
        <f t="shared" si="24"/>
        <v>80</v>
      </c>
      <c r="F69" s="68">
        <f t="shared" si="24"/>
        <v>170</v>
      </c>
      <c r="G69" s="68">
        <f t="shared" si="24"/>
        <v>32</v>
      </c>
      <c r="H69" s="68">
        <f t="shared" si="24"/>
        <v>9</v>
      </c>
      <c r="I69" s="68">
        <f t="shared" si="24"/>
        <v>41</v>
      </c>
      <c r="J69" s="104"/>
      <c r="K69" s="104">
        <f>+K70+K71+K80+K97+K105+K110+K118</f>
        <v>2</v>
      </c>
      <c r="L69" s="104"/>
      <c r="M69" s="104">
        <f>+M70+M71+M80+M97+M105+M110+M118</f>
        <v>0</v>
      </c>
      <c r="N69" s="104">
        <f>+N70+N71+N80+N97+N105+N110+N118</f>
        <v>0</v>
      </c>
      <c r="O69" s="104"/>
      <c r="P69" s="61">
        <f t="shared" si="6"/>
        <v>2</v>
      </c>
      <c r="Q69" s="104"/>
      <c r="R69" s="104"/>
      <c r="S69" s="104">
        <f>+S70+S71+S80+S97+S105+S110+S118</f>
        <v>3</v>
      </c>
      <c r="T69" s="104">
        <f>+T70+T71+T80+T97+T105+T110+T118</f>
        <v>19</v>
      </c>
      <c r="U69" s="104">
        <f>+U70+U71+U80+U97+U105+U110+U118</f>
        <v>14</v>
      </c>
      <c r="V69" s="104">
        <f>+V70+V71+V80+V97+V105+V110+V118</f>
        <v>4</v>
      </c>
      <c r="W69" s="61">
        <f t="shared" si="7"/>
        <v>40</v>
      </c>
      <c r="X69" s="73">
        <f t="shared" si="20"/>
        <v>0</v>
      </c>
      <c r="Y69" s="73">
        <f t="shared" si="20"/>
        <v>2</v>
      </c>
      <c r="Z69" s="73">
        <f t="shared" si="20"/>
        <v>3</v>
      </c>
      <c r="AA69" s="73">
        <f t="shared" si="19"/>
        <v>19</v>
      </c>
      <c r="AB69" s="73">
        <f t="shared" si="19"/>
        <v>14</v>
      </c>
      <c r="AC69" s="73">
        <f t="shared" si="19"/>
        <v>4</v>
      </c>
      <c r="AD69" s="73">
        <f t="shared" si="19"/>
        <v>42</v>
      </c>
      <c r="AE69" s="69">
        <f t="shared" si="8"/>
        <v>28.2</v>
      </c>
      <c r="AF69" s="69">
        <f t="shared" si="9"/>
        <v>16.588235294117645</v>
      </c>
      <c r="AG69" s="69">
        <f t="shared" si="18"/>
        <v>2.0735294117647056</v>
      </c>
      <c r="AH69" s="82"/>
    </row>
    <row r="70" spans="1:34" ht="26.25" customHeight="1">
      <c r="A70" s="50">
        <v>1</v>
      </c>
      <c r="B70" s="55" t="s">
        <v>34</v>
      </c>
      <c r="C70" s="52" t="s">
        <v>35</v>
      </c>
      <c r="D70" s="53">
        <v>0</v>
      </c>
      <c r="E70" s="53">
        <v>4</v>
      </c>
      <c r="F70" s="53">
        <f aca="true" t="shared" si="25" ref="F70:F79">+D70+E70</f>
        <v>4</v>
      </c>
      <c r="G70" s="54">
        <v>0</v>
      </c>
      <c r="H70" s="54">
        <v>1</v>
      </c>
      <c r="I70" s="54">
        <f aca="true" t="shared" si="26" ref="I70:I79">+H70+G70</f>
        <v>1</v>
      </c>
      <c r="J70" s="101"/>
      <c r="K70" s="102"/>
      <c r="L70" s="102"/>
      <c r="M70" s="101">
        <v>0</v>
      </c>
      <c r="N70" s="102"/>
      <c r="O70" s="102"/>
      <c r="P70" s="61">
        <f t="shared" si="6"/>
        <v>0</v>
      </c>
      <c r="Q70" s="107"/>
      <c r="R70" s="107"/>
      <c r="S70" s="102"/>
      <c r="T70" s="101">
        <v>1</v>
      </c>
      <c r="U70" s="102"/>
      <c r="V70" s="102"/>
      <c r="W70" s="61">
        <f t="shared" si="7"/>
        <v>1</v>
      </c>
      <c r="X70" s="73">
        <f t="shared" si="20"/>
        <v>0</v>
      </c>
      <c r="Y70" s="73">
        <f t="shared" si="20"/>
        <v>0</v>
      </c>
      <c r="Z70" s="73">
        <f t="shared" si="20"/>
        <v>0</v>
      </c>
      <c r="AA70" s="73">
        <f t="shared" si="19"/>
        <v>1</v>
      </c>
      <c r="AB70" s="73">
        <f t="shared" si="19"/>
        <v>0</v>
      </c>
      <c r="AC70" s="73">
        <f t="shared" si="19"/>
        <v>0</v>
      </c>
      <c r="AD70" s="73">
        <f t="shared" si="19"/>
        <v>1</v>
      </c>
      <c r="AE70" s="62">
        <f t="shared" si="8"/>
        <v>0.6</v>
      </c>
      <c r="AF70" s="62">
        <f t="shared" si="9"/>
        <v>15</v>
      </c>
      <c r="AG70" s="69">
        <f aca="true" t="shared" si="27" ref="AG70:AG101">IF(AF70*5/40&gt;5,5,AF70*5/40)</f>
        <v>1.875</v>
      </c>
      <c r="AH70" s="49">
        <v>24</v>
      </c>
    </row>
    <row r="71" spans="1:34" ht="26.25" customHeight="1">
      <c r="A71" s="50">
        <v>2</v>
      </c>
      <c r="B71" s="55" t="s">
        <v>334</v>
      </c>
      <c r="C71" s="52" t="s">
        <v>29</v>
      </c>
      <c r="D71" s="53">
        <v>2</v>
      </c>
      <c r="E71" s="53">
        <v>1</v>
      </c>
      <c r="F71" s="53">
        <f t="shared" si="25"/>
        <v>3</v>
      </c>
      <c r="G71" s="54">
        <v>1</v>
      </c>
      <c r="H71" s="54">
        <v>0</v>
      </c>
      <c r="I71" s="54">
        <f t="shared" si="26"/>
        <v>1</v>
      </c>
      <c r="J71" s="101"/>
      <c r="K71" s="102"/>
      <c r="L71" s="102"/>
      <c r="M71" s="101">
        <v>0</v>
      </c>
      <c r="N71" s="101">
        <v>0</v>
      </c>
      <c r="O71" s="101"/>
      <c r="P71" s="61">
        <f t="shared" si="6"/>
        <v>0</v>
      </c>
      <c r="Q71" s="107"/>
      <c r="R71" s="107"/>
      <c r="S71" s="102"/>
      <c r="T71" s="101">
        <v>1</v>
      </c>
      <c r="U71" s="101">
        <v>1</v>
      </c>
      <c r="V71" s="102"/>
      <c r="W71" s="61">
        <f t="shared" si="7"/>
        <v>2</v>
      </c>
      <c r="X71" s="73">
        <f t="shared" si="20"/>
        <v>0</v>
      </c>
      <c r="Y71" s="73">
        <f t="shared" si="20"/>
        <v>0</v>
      </c>
      <c r="Z71" s="73">
        <f t="shared" si="20"/>
        <v>0</v>
      </c>
      <c r="AA71" s="73">
        <f t="shared" si="19"/>
        <v>1</v>
      </c>
      <c r="AB71" s="73">
        <f t="shared" si="19"/>
        <v>1</v>
      </c>
      <c r="AC71" s="73">
        <f t="shared" si="19"/>
        <v>0</v>
      </c>
      <c r="AD71" s="73">
        <f t="shared" si="19"/>
        <v>2</v>
      </c>
      <c r="AE71" s="62">
        <f>+AC71*1+AB71*0.8+AA71*0.6+Z71*0.4+Y71*0.2</f>
        <v>1.4</v>
      </c>
      <c r="AF71" s="62">
        <f>+AE71/F71*100</f>
        <v>46.666666666666664</v>
      </c>
      <c r="AG71" s="69">
        <f t="shared" si="27"/>
        <v>5</v>
      </c>
      <c r="AH71" s="49">
        <v>34</v>
      </c>
    </row>
    <row r="72" spans="1:34" ht="26.25" customHeight="1" hidden="1">
      <c r="A72" s="174">
        <v>3</v>
      </c>
      <c r="B72" s="177" t="s">
        <v>181</v>
      </c>
      <c r="C72" s="52" t="s">
        <v>79</v>
      </c>
      <c r="D72" s="53">
        <v>0</v>
      </c>
      <c r="E72" s="53">
        <v>2</v>
      </c>
      <c r="F72" s="53">
        <f t="shared" si="25"/>
        <v>2</v>
      </c>
      <c r="G72" s="54">
        <v>0</v>
      </c>
      <c r="H72" s="54">
        <v>2</v>
      </c>
      <c r="I72" s="54">
        <f t="shared" si="26"/>
        <v>2</v>
      </c>
      <c r="J72" s="101"/>
      <c r="K72" s="101">
        <v>2</v>
      </c>
      <c r="L72" s="101"/>
      <c r="M72" s="102"/>
      <c r="N72" s="102"/>
      <c r="O72" s="102"/>
      <c r="P72" s="61">
        <f aca="true" t="shared" si="28" ref="P72:P132">+O72+N72+M72+L72+K72+J72</f>
        <v>2</v>
      </c>
      <c r="Q72" s="107"/>
      <c r="R72" s="107"/>
      <c r="S72" s="102"/>
      <c r="T72" s="102"/>
      <c r="U72" s="102"/>
      <c r="V72" s="102"/>
      <c r="W72" s="61">
        <f aca="true" t="shared" si="29" ref="W72:W132">+V72+U72+T72+S72+R72+Q72</f>
        <v>0</v>
      </c>
      <c r="X72" s="73">
        <f t="shared" si="20"/>
        <v>0</v>
      </c>
      <c r="Y72" s="73">
        <f t="shared" si="20"/>
        <v>2</v>
      </c>
      <c r="Z72" s="73">
        <f t="shared" si="20"/>
        <v>0</v>
      </c>
      <c r="AA72" s="73">
        <f t="shared" si="19"/>
        <v>0</v>
      </c>
      <c r="AB72" s="73">
        <f t="shared" si="19"/>
        <v>0</v>
      </c>
      <c r="AC72" s="73">
        <f t="shared" si="19"/>
        <v>0</v>
      </c>
      <c r="AD72" s="73">
        <f t="shared" si="19"/>
        <v>2</v>
      </c>
      <c r="AE72" s="62">
        <f t="shared" si="8"/>
        <v>0.4</v>
      </c>
      <c r="AF72" s="62">
        <f t="shared" si="9"/>
        <v>20</v>
      </c>
      <c r="AG72" s="69">
        <f t="shared" si="27"/>
        <v>2.5</v>
      </c>
      <c r="AH72" s="49">
        <v>10</v>
      </c>
    </row>
    <row r="73" spans="1:34" ht="26.25" customHeight="1" hidden="1">
      <c r="A73" s="175"/>
      <c r="B73" s="178"/>
      <c r="C73" s="52" t="s">
        <v>253</v>
      </c>
      <c r="D73" s="53">
        <v>0</v>
      </c>
      <c r="E73" s="53">
        <v>9</v>
      </c>
      <c r="F73" s="53">
        <f t="shared" si="25"/>
        <v>9</v>
      </c>
      <c r="G73" s="54">
        <v>0</v>
      </c>
      <c r="H73" s="54">
        <v>2</v>
      </c>
      <c r="I73" s="54">
        <f t="shared" si="26"/>
        <v>2</v>
      </c>
      <c r="J73" s="101"/>
      <c r="K73" s="102"/>
      <c r="L73" s="102"/>
      <c r="M73" s="101">
        <v>0</v>
      </c>
      <c r="N73" s="102"/>
      <c r="O73" s="102"/>
      <c r="P73" s="61">
        <f t="shared" si="28"/>
        <v>0</v>
      </c>
      <c r="Q73" s="107"/>
      <c r="R73" s="107"/>
      <c r="S73" s="102"/>
      <c r="T73" s="101">
        <v>2</v>
      </c>
      <c r="U73" s="102"/>
      <c r="V73" s="102"/>
      <c r="W73" s="61">
        <f t="shared" si="29"/>
        <v>2</v>
      </c>
      <c r="X73" s="73">
        <f t="shared" si="20"/>
        <v>0</v>
      </c>
      <c r="Y73" s="73">
        <f t="shared" si="20"/>
        <v>0</v>
      </c>
      <c r="Z73" s="73">
        <f t="shared" si="20"/>
        <v>0</v>
      </c>
      <c r="AA73" s="73">
        <f t="shared" si="19"/>
        <v>2</v>
      </c>
      <c r="AB73" s="73">
        <f t="shared" si="19"/>
        <v>0</v>
      </c>
      <c r="AC73" s="73">
        <f t="shared" si="19"/>
        <v>0</v>
      </c>
      <c r="AD73" s="73">
        <f t="shared" si="19"/>
        <v>2</v>
      </c>
      <c r="AE73" s="62">
        <f aca="true" t="shared" si="30" ref="AE73:AE133">+AC73*1+AB73*0.8+AA73*0.6+Z73*0.4+Y73*0.2</f>
        <v>1.2</v>
      </c>
      <c r="AF73" s="62">
        <f aca="true" t="shared" si="31" ref="AF73:AF133">+AE73/F73*100</f>
        <v>13.333333333333334</v>
      </c>
      <c r="AG73" s="69">
        <f t="shared" si="27"/>
        <v>1.6666666666666667</v>
      </c>
      <c r="AH73" s="49">
        <v>60</v>
      </c>
    </row>
    <row r="74" spans="1:34" ht="26.25" customHeight="1" hidden="1">
      <c r="A74" s="175"/>
      <c r="B74" s="178"/>
      <c r="C74" s="52" t="s">
        <v>142</v>
      </c>
      <c r="D74" s="53">
        <v>0</v>
      </c>
      <c r="E74" s="53">
        <v>1</v>
      </c>
      <c r="F74" s="53">
        <f t="shared" si="25"/>
        <v>1</v>
      </c>
      <c r="G74" s="54"/>
      <c r="H74" s="54"/>
      <c r="I74" s="54">
        <f t="shared" si="26"/>
        <v>0</v>
      </c>
      <c r="J74" s="101"/>
      <c r="K74" s="102"/>
      <c r="L74" s="102"/>
      <c r="M74" s="101"/>
      <c r="N74" s="102"/>
      <c r="O74" s="102"/>
      <c r="P74" s="61">
        <f t="shared" si="28"/>
        <v>0</v>
      </c>
      <c r="Q74" s="107"/>
      <c r="R74" s="107"/>
      <c r="S74" s="102"/>
      <c r="T74" s="101"/>
      <c r="U74" s="102"/>
      <c r="V74" s="102"/>
      <c r="W74" s="61">
        <f t="shared" si="29"/>
        <v>0</v>
      </c>
      <c r="X74" s="73">
        <f t="shared" si="20"/>
        <v>0</v>
      </c>
      <c r="Y74" s="73">
        <f t="shared" si="20"/>
        <v>0</v>
      </c>
      <c r="Z74" s="73">
        <f t="shared" si="20"/>
        <v>0</v>
      </c>
      <c r="AA74" s="73">
        <f t="shared" si="19"/>
        <v>0</v>
      </c>
      <c r="AB74" s="73">
        <f t="shared" si="19"/>
        <v>0</v>
      </c>
      <c r="AC74" s="73">
        <f t="shared" si="19"/>
        <v>0</v>
      </c>
      <c r="AD74" s="73">
        <f t="shared" si="19"/>
        <v>0</v>
      </c>
      <c r="AE74" s="62">
        <f t="shared" si="30"/>
        <v>0</v>
      </c>
      <c r="AF74" s="62">
        <f t="shared" si="31"/>
        <v>0</v>
      </c>
      <c r="AG74" s="69">
        <f t="shared" si="27"/>
        <v>0</v>
      </c>
      <c r="AH74" s="49">
        <v>61</v>
      </c>
    </row>
    <row r="75" spans="1:34" ht="26.25" customHeight="1" hidden="1">
      <c r="A75" s="175"/>
      <c r="B75" s="178"/>
      <c r="C75" s="52" t="s">
        <v>252</v>
      </c>
      <c r="D75" s="53">
        <v>0</v>
      </c>
      <c r="E75" s="53">
        <v>5</v>
      </c>
      <c r="F75" s="53">
        <f t="shared" si="25"/>
        <v>5</v>
      </c>
      <c r="G75" s="54"/>
      <c r="H75" s="54"/>
      <c r="I75" s="54">
        <f t="shared" si="26"/>
        <v>0</v>
      </c>
      <c r="J75" s="101"/>
      <c r="K75" s="102"/>
      <c r="L75" s="102"/>
      <c r="M75" s="101"/>
      <c r="N75" s="102"/>
      <c r="O75" s="102"/>
      <c r="P75" s="61">
        <f t="shared" si="28"/>
        <v>0</v>
      </c>
      <c r="Q75" s="107"/>
      <c r="R75" s="107"/>
      <c r="S75" s="102"/>
      <c r="T75" s="101"/>
      <c r="U75" s="102"/>
      <c r="V75" s="102"/>
      <c r="W75" s="61">
        <f t="shared" si="29"/>
        <v>0</v>
      </c>
      <c r="X75" s="73">
        <f t="shared" si="20"/>
        <v>0</v>
      </c>
      <c r="Y75" s="73">
        <f t="shared" si="20"/>
        <v>0</v>
      </c>
      <c r="Z75" s="73">
        <f t="shared" si="20"/>
        <v>0</v>
      </c>
      <c r="AA75" s="73">
        <f t="shared" si="19"/>
        <v>0</v>
      </c>
      <c r="AB75" s="73">
        <f t="shared" si="19"/>
        <v>0</v>
      </c>
      <c r="AC75" s="73">
        <f t="shared" si="19"/>
        <v>0</v>
      </c>
      <c r="AD75" s="73">
        <f t="shared" si="19"/>
        <v>0</v>
      </c>
      <c r="AE75" s="62">
        <f t="shared" si="30"/>
        <v>0</v>
      </c>
      <c r="AF75" s="62">
        <f t="shared" si="31"/>
        <v>0</v>
      </c>
      <c r="AG75" s="69">
        <f t="shared" si="27"/>
        <v>0</v>
      </c>
      <c r="AH75" s="49">
        <v>62</v>
      </c>
    </row>
    <row r="76" spans="1:34" ht="26.25" customHeight="1" hidden="1">
      <c r="A76" s="175"/>
      <c r="B76" s="178"/>
      <c r="C76" s="52" t="s">
        <v>91</v>
      </c>
      <c r="D76" s="53">
        <v>0</v>
      </c>
      <c r="E76" s="53">
        <v>1</v>
      </c>
      <c r="F76" s="53">
        <f t="shared" si="25"/>
        <v>1</v>
      </c>
      <c r="G76" s="54"/>
      <c r="H76" s="54"/>
      <c r="I76" s="54">
        <f t="shared" si="26"/>
        <v>0</v>
      </c>
      <c r="J76" s="101"/>
      <c r="K76" s="102"/>
      <c r="L76" s="102"/>
      <c r="M76" s="101"/>
      <c r="N76" s="102"/>
      <c r="O76" s="102"/>
      <c r="P76" s="61">
        <f t="shared" si="28"/>
        <v>0</v>
      </c>
      <c r="Q76" s="107"/>
      <c r="R76" s="107"/>
      <c r="S76" s="102"/>
      <c r="T76" s="101"/>
      <c r="U76" s="102"/>
      <c r="V76" s="102"/>
      <c r="W76" s="61">
        <f t="shared" si="29"/>
        <v>0</v>
      </c>
      <c r="X76" s="73">
        <f t="shared" si="20"/>
        <v>0</v>
      </c>
      <c r="Y76" s="73">
        <f t="shared" si="20"/>
        <v>0</v>
      </c>
      <c r="Z76" s="73">
        <f t="shared" si="20"/>
        <v>0</v>
      </c>
      <c r="AA76" s="73">
        <f t="shared" si="19"/>
        <v>0</v>
      </c>
      <c r="AB76" s="73">
        <f t="shared" si="19"/>
        <v>0</v>
      </c>
      <c r="AC76" s="73">
        <f t="shared" si="19"/>
        <v>0</v>
      </c>
      <c r="AD76" s="73">
        <f t="shared" si="19"/>
        <v>0</v>
      </c>
      <c r="AE76" s="62">
        <f t="shared" si="30"/>
        <v>0</v>
      </c>
      <c r="AF76" s="62">
        <f t="shared" si="31"/>
        <v>0</v>
      </c>
      <c r="AG76" s="69">
        <f t="shared" si="27"/>
        <v>0</v>
      </c>
      <c r="AH76" s="49">
        <v>66</v>
      </c>
    </row>
    <row r="77" spans="1:34" ht="26.25" customHeight="1" hidden="1">
      <c r="A77" s="175"/>
      <c r="B77" s="178"/>
      <c r="C77" s="52" t="s">
        <v>199</v>
      </c>
      <c r="D77" s="53">
        <v>2</v>
      </c>
      <c r="E77" s="53">
        <v>0</v>
      </c>
      <c r="F77" s="53">
        <f t="shared" si="25"/>
        <v>2</v>
      </c>
      <c r="G77" s="54">
        <v>1</v>
      </c>
      <c r="H77" s="54">
        <v>0</v>
      </c>
      <c r="I77" s="54">
        <f>+H77+G77</f>
        <v>1</v>
      </c>
      <c r="J77" s="101"/>
      <c r="K77" s="102"/>
      <c r="L77" s="102"/>
      <c r="M77" s="101">
        <v>0</v>
      </c>
      <c r="N77" s="102"/>
      <c r="O77" s="102"/>
      <c r="P77" s="61">
        <f t="shared" si="28"/>
        <v>0</v>
      </c>
      <c r="Q77" s="107"/>
      <c r="R77" s="107"/>
      <c r="S77" s="102"/>
      <c r="T77" s="101">
        <v>1</v>
      </c>
      <c r="U77" s="102"/>
      <c r="V77" s="102"/>
      <c r="W77" s="61">
        <f t="shared" si="29"/>
        <v>1</v>
      </c>
      <c r="X77" s="73">
        <f t="shared" si="20"/>
        <v>0</v>
      </c>
      <c r="Y77" s="73">
        <f t="shared" si="20"/>
        <v>0</v>
      </c>
      <c r="Z77" s="73">
        <f t="shared" si="20"/>
        <v>0</v>
      </c>
      <c r="AA77" s="73">
        <f t="shared" si="19"/>
        <v>1</v>
      </c>
      <c r="AB77" s="73">
        <f t="shared" si="19"/>
        <v>0</v>
      </c>
      <c r="AC77" s="73">
        <f t="shared" si="19"/>
        <v>0</v>
      </c>
      <c r="AD77" s="73">
        <f t="shared" si="19"/>
        <v>1</v>
      </c>
      <c r="AE77" s="62">
        <f>+AC77*1+AB77*0.8+AA77*0.6+Z77*0.4+Y77*0.2</f>
        <v>0.6</v>
      </c>
      <c r="AF77" s="62">
        <f>+AE77/F77*100</f>
        <v>30</v>
      </c>
      <c r="AG77" s="69">
        <f t="shared" si="27"/>
        <v>3.75</v>
      </c>
      <c r="AH77" s="49">
        <v>81</v>
      </c>
    </row>
    <row r="78" spans="1:34" ht="26.25" customHeight="1" hidden="1">
      <c r="A78" s="175"/>
      <c r="B78" s="178"/>
      <c r="C78" s="52" t="s">
        <v>182</v>
      </c>
      <c r="D78" s="53">
        <v>4</v>
      </c>
      <c r="E78" s="53">
        <v>2</v>
      </c>
      <c r="F78" s="53">
        <f t="shared" si="25"/>
        <v>6</v>
      </c>
      <c r="G78" s="54">
        <v>1</v>
      </c>
      <c r="H78" s="54">
        <v>0</v>
      </c>
      <c r="I78" s="54">
        <f t="shared" si="26"/>
        <v>1</v>
      </c>
      <c r="J78" s="101"/>
      <c r="K78" s="102"/>
      <c r="L78" s="102"/>
      <c r="M78" s="102"/>
      <c r="N78" s="101">
        <v>0</v>
      </c>
      <c r="O78" s="101"/>
      <c r="P78" s="61">
        <f t="shared" si="28"/>
        <v>0</v>
      </c>
      <c r="Q78" s="107"/>
      <c r="R78" s="107"/>
      <c r="S78" s="102"/>
      <c r="T78" s="102"/>
      <c r="U78" s="101">
        <v>1</v>
      </c>
      <c r="V78" s="102"/>
      <c r="W78" s="61">
        <f t="shared" si="29"/>
        <v>1</v>
      </c>
      <c r="X78" s="73">
        <f t="shared" si="20"/>
        <v>0</v>
      </c>
      <c r="Y78" s="73">
        <f t="shared" si="20"/>
        <v>0</v>
      </c>
      <c r="Z78" s="73">
        <f t="shared" si="20"/>
        <v>0</v>
      </c>
      <c r="AA78" s="73">
        <f t="shared" si="19"/>
        <v>0</v>
      </c>
      <c r="AB78" s="73">
        <f t="shared" si="19"/>
        <v>1</v>
      </c>
      <c r="AC78" s="73">
        <f t="shared" si="19"/>
        <v>0</v>
      </c>
      <c r="AD78" s="73">
        <f t="shared" si="19"/>
        <v>1</v>
      </c>
      <c r="AE78" s="62">
        <f>+AC78*1+AB78*0.8+AA78*0.6+Z78*0.4+Y78*0.2</f>
        <v>0.8</v>
      </c>
      <c r="AF78" s="62">
        <f>+AE78/F78*100</f>
        <v>13.333333333333334</v>
      </c>
      <c r="AG78" s="69">
        <f t="shared" si="27"/>
        <v>1.6666666666666667</v>
      </c>
      <c r="AH78" s="49">
        <v>104</v>
      </c>
    </row>
    <row r="79" spans="1:34" ht="26.25" customHeight="1" hidden="1">
      <c r="A79" s="175"/>
      <c r="B79" s="178"/>
      <c r="C79" s="52" t="s">
        <v>183</v>
      </c>
      <c r="D79" s="53">
        <v>0</v>
      </c>
      <c r="E79" s="53">
        <v>8</v>
      </c>
      <c r="F79" s="53">
        <f t="shared" si="25"/>
        <v>8</v>
      </c>
      <c r="G79" s="54"/>
      <c r="H79" s="54"/>
      <c r="I79" s="54">
        <f t="shared" si="26"/>
        <v>0</v>
      </c>
      <c r="J79" s="101"/>
      <c r="K79" s="102"/>
      <c r="L79" s="102"/>
      <c r="M79" s="102"/>
      <c r="N79" s="101"/>
      <c r="O79" s="101"/>
      <c r="P79" s="61">
        <f t="shared" si="28"/>
        <v>0</v>
      </c>
      <c r="Q79" s="107"/>
      <c r="R79" s="107"/>
      <c r="S79" s="102"/>
      <c r="T79" s="102"/>
      <c r="U79" s="101"/>
      <c r="V79" s="102"/>
      <c r="W79" s="61">
        <f t="shared" si="29"/>
        <v>0</v>
      </c>
      <c r="X79" s="73">
        <f t="shared" si="20"/>
        <v>0</v>
      </c>
      <c r="Y79" s="73">
        <f t="shared" si="20"/>
        <v>0</v>
      </c>
      <c r="Z79" s="73">
        <f t="shared" si="20"/>
        <v>0</v>
      </c>
      <c r="AA79" s="73">
        <f t="shared" si="19"/>
        <v>0</v>
      </c>
      <c r="AB79" s="73">
        <f t="shared" si="19"/>
        <v>0</v>
      </c>
      <c r="AC79" s="73">
        <f t="shared" si="19"/>
        <v>0</v>
      </c>
      <c r="AD79" s="73">
        <f t="shared" si="19"/>
        <v>0</v>
      </c>
      <c r="AE79" s="62">
        <f t="shared" si="30"/>
        <v>0</v>
      </c>
      <c r="AF79" s="62">
        <f t="shared" si="31"/>
        <v>0</v>
      </c>
      <c r="AG79" s="69">
        <f t="shared" si="27"/>
        <v>0</v>
      </c>
      <c r="AH79" s="49">
        <v>105</v>
      </c>
    </row>
    <row r="80" spans="1:34" ht="26.25" customHeight="1">
      <c r="A80" s="176"/>
      <c r="B80" s="179"/>
      <c r="C80" s="52" t="s">
        <v>159</v>
      </c>
      <c r="D80" s="53">
        <f aca="true" t="shared" si="32" ref="D80:I80">+D79+D78+D77+D76+D75+D74+D73+D72</f>
        <v>6</v>
      </c>
      <c r="E80" s="53">
        <f t="shared" si="32"/>
        <v>28</v>
      </c>
      <c r="F80" s="53">
        <f t="shared" si="32"/>
        <v>34</v>
      </c>
      <c r="G80" s="53">
        <f t="shared" si="32"/>
        <v>2</v>
      </c>
      <c r="H80" s="53">
        <f t="shared" si="32"/>
        <v>4</v>
      </c>
      <c r="I80" s="53">
        <f t="shared" si="32"/>
        <v>6</v>
      </c>
      <c r="J80" s="103"/>
      <c r="K80" s="103">
        <f>+K79+K78+K77+K76+K75+K74+K73+K72</f>
        <v>2</v>
      </c>
      <c r="L80" s="103"/>
      <c r="M80" s="103">
        <f>+M79+M78+M77+M76+M75+M74+M73+M72</f>
        <v>0</v>
      </c>
      <c r="N80" s="103">
        <f>+N79+N78+N77+N76+N75+N74+N73+N72</f>
        <v>0</v>
      </c>
      <c r="O80" s="103"/>
      <c r="P80" s="61">
        <f t="shared" si="28"/>
        <v>2</v>
      </c>
      <c r="Q80" s="103"/>
      <c r="R80" s="103"/>
      <c r="S80" s="103">
        <f>+S79+S78+S77+S76+S75+S74+S73+S72</f>
        <v>0</v>
      </c>
      <c r="T80" s="103">
        <f>+T79+T78+T77+T76+T75+T74+T73+T72</f>
        <v>3</v>
      </c>
      <c r="U80" s="103">
        <f>+U79+U78+U77+U76+U75+U74+U73+U72</f>
        <v>1</v>
      </c>
      <c r="V80" s="103">
        <f>+V79+V78+V77+V76+V75+V74+V73+V72</f>
        <v>0</v>
      </c>
      <c r="W80" s="61">
        <f t="shared" si="29"/>
        <v>4</v>
      </c>
      <c r="X80" s="73">
        <f t="shared" si="20"/>
        <v>0</v>
      </c>
      <c r="Y80" s="73">
        <f t="shared" si="20"/>
        <v>2</v>
      </c>
      <c r="Z80" s="73">
        <f t="shared" si="20"/>
        <v>0</v>
      </c>
      <c r="AA80" s="73">
        <f t="shared" si="19"/>
        <v>3</v>
      </c>
      <c r="AB80" s="73">
        <f t="shared" si="19"/>
        <v>1</v>
      </c>
      <c r="AC80" s="73">
        <f t="shared" si="19"/>
        <v>0</v>
      </c>
      <c r="AD80" s="73">
        <f t="shared" si="19"/>
        <v>6</v>
      </c>
      <c r="AE80" s="62">
        <f t="shared" si="30"/>
        <v>2.9999999999999996</v>
      </c>
      <c r="AF80" s="62">
        <f t="shared" si="31"/>
        <v>8.823529411764705</v>
      </c>
      <c r="AG80" s="69">
        <f t="shared" si="27"/>
        <v>1.102941176470588</v>
      </c>
      <c r="AH80" s="49"/>
    </row>
    <row r="81" spans="1:34" ht="26.25" customHeight="1" hidden="1">
      <c r="A81" s="174">
        <v>4</v>
      </c>
      <c r="B81" s="177" t="s">
        <v>202</v>
      </c>
      <c r="C81" s="52" t="s">
        <v>311</v>
      </c>
      <c r="D81" s="53">
        <v>1</v>
      </c>
      <c r="E81" s="53">
        <v>0</v>
      </c>
      <c r="F81" s="53">
        <f aca="true" t="shared" si="33" ref="F81:F96">+D81+E81</f>
        <v>1</v>
      </c>
      <c r="G81" s="54">
        <v>1</v>
      </c>
      <c r="H81" s="54">
        <v>0</v>
      </c>
      <c r="I81" s="54">
        <f aca="true" t="shared" si="34" ref="I81:I96">+H81+G81</f>
        <v>1</v>
      </c>
      <c r="J81" s="101"/>
      <c r="K81" s="102"/>
      <c r="L81" s="102"/>
      <c r="M81" s="102"/>
      <c r="N81" s="102"/>
      <c r="O81" s="102"/>
      <c r="P81" s="61">
        <f t="shared" si="28"/>
        <v>0</v>
      </c>
      <c r="Q81" s="107"/>
      <c r="R81" s="107"/>
      <c r="S81" s="102"/>
      <c r="T81" s="102"/>
      <c r="U81" s="102"/>
      <c r="V81" s="101">
        <v>1</v>
      </c>
      <c r="W81" s="61">
        <f t="shared" si="29"/>
        <v>1</v>
      </c>
      <c r="X81" s="73">
        <f t="shared" si="20"/>
        <v>0</v>
      </c>
      <c r="Y81" s="73">
        <f t="shared" si="20"/>
        <v>0</v>
      </c>
      <c r="Z81" s="73">
        <f t="shared" si="20"/>
        <v>0</v>
      </c>
      <c r="AA81" s="73">
        <f t="shared" si="19"/>
        <v>0</v>
      </c>
      <c r="AB81" s="73">
        <f t="shared" si="19"/>
        <v>0</v>
      </c>
      <c r="AC81" s="73">
        <f t="shared" si="19"/>
        <v>1</v>
      </c>
      <c r="AD81" s="73">
        <f t="shared" si="19"/>
        <v>1</v>
      </c>
      <c r="AE81" s="62">
        <f t="shared" si="30"/>
        <v>1</v>
      </c>
      <c r="AF81" s="62">
        <f t="shared" si="31"/>
        <v>100</v>
      </c>
      <c r="AG81" s="69">
        <f t="shared" si="27"/>
        <v>5</v>
      </c>
      <c r="AH81" s="49">
        <v>30</v>
      </c>
    </row>
    <row r="82" spans="1:34" ht="26.25" customHeight="1" hidden="1">
      <c r="A82" s="175"/>
      <c r="B82" s="178"/>
      <c r="C82" s="52" t="s">
        <v>203</v>
      </c>
      <c r="D82" s="53">
        <v>1</v>
      </c>
      <c r="E82" s="53">
        <v>1</v>
      </c>
      <c r="F82" s="53">
        <f t="shared" si="33"/>
        <v>2</v>
      </c>
      <c r="G82" s="54"/>
      <c r="H82" s="54"/>
      <c r="I82" s="54">
        <f t="shared" si="34"/>
        <v>0</v>
      </c>
      <c r="J82" s="101"/>
      <c r="K82" s="102"/>
      <c r="L82" s="102"/>
      <c r="M82" s="102"/>
      <c r="N82" s="102"/>
      <c r="O82" s="102"/>
      <c r="P82" s="61">
        <f t="shared" si="28"/>
        <v>0</v>
      </c>
      <c r="Q82" s="107"/>
      <c r="R82" s="107"/>
      <c r="S82" s="102"/>
      <c r="T82" s="102"/>
      <c r="U82" s="102"/>
      <c r="V82" s="101"/>
      <c r="W82" s="61">
        <f t="shared" si="29"/>
        <v>0</v>
      </c>
      <c r="X82" s="73">
        <f t="shared" si="20"/>
        <v>0</v>
      </c>
      <c r="Y82" s="73">
        <f t="shared" si="20"/>
        <v>0</v>
      </c>
      <c r="Z82" s="73">
        <f t="shared" si="20"/>
        <v>0</v>
      </c>
      <c r="AA82" s="73">
        <f t="shared" si="19"/>
        <v>0</v>
      </c>
      <c r="AB82" s="73">
        <f t="shared" si="19"/>
        <v>0</v>
      </c>
      <c r="AC82" s="73">
        <f t="shared" si="19"/>
        <v>0</v>
      </c>
      <c r="AD82" s="73">
        <f t="shared" si="19"/>
        <v>0</v>
      </c>
      <c r="AE82" s="62">
        <f t="shared" si="30"/>
        <v>0</v>
      </c>
      <c r="AF82" s="62">
        <f t="shared" si="31"/>
        <v>0</v>
      </c>
      <c r="AG82" s="69">
        <f t="shared" si="27"/>
        <v>0</v>
      </c>
      <c r="AH82" s="49">
        <v>31</v>
      </c>
    </row>
    <row r="83" spans="1:34" ht="26.25" customHeight="1" hidden="1">
      <c r="A83" s="175"/>
      <c r="B83" s="178"/>
      <c r="C83" s="52" t="s">
        <v>245</v>
      </c>
      <c r="D83" s="53">
        <v>0</v>
      </c>
      <c r="E83" s="53">
        <v>2</v>
      </c>
      <c r="F83" s="53">
        <f t="shared" si="33"/>
        <v>2</v>
      </c>
      <c r="G83" s="54"/>
      <c r="H83" s="54"/>
      <c r="I83" s="54">
        <f t="shared" si="34"/>
        <v>0</v>
      </c>
      <c r="J83" s="101"/>
      <c r="K83" s="102"/>
      <c r="L83" s="102"/>
      <c r="M83" s="102"/>
      <c r="N83" s="102"/>
      <c r="O83" s="102"/>
      <c r="P83" s="61">
        <f t="shared" si="28"/>
        <v>0</v>
      </c>
      <c r="Q83" s="107"/>
      <c r="R83" s="107"/>
      <c r="S83" s="102"/>
      <c r="T83" s="102"/>
      <c r="U83" s="102"/>
      <c r="V83" s="101"/>
      <c r="W83" s="61">
        <f t="shared" si="29"/>
        <v>0</v>
      </c>
      <c r="X83" s="73">
        <f t="shared" si="20"/>
        <v>0</v>
      </c>
      <c r="Y83" s="73">
        <f t="shared" si="20"/>
        <v>0</v>
      </c>
      <c r="Z83" s="73">
        <f t="shared" si="20"/>
        <v>0</v>
      </c>
      <c r="AA83" s="73">
        <f t="shared" si="19"/>
        <v>0</v>
      </c>
      <c r="AB83" s="73">
        <f t="shared" si="19"/>
        <v>0</v>
      </c>
      <c r="AC83" s="73">
        <f t="shared" si="19"/>
        <v>0</v>
      </c>
      <c r="AD83" s="73">
        <f t="shared" si="19"/>
        <v>0</v>
      </c>
      <c r="AE83" s="62">
        <f t="shared" si="30"/>
        <v>0</v>
      </c>
      <c r="AF83" s="62">
        <f t="shared" si="31"/>
        <v>0</v>
      </c>
      <c r="AG83" s="69">
        <f t="shared" si="27"/>
        <v>0</v>
      </c>
      <c r="AH83" s="49">
        <v>32</v>
      </c>
    </row>
    <row r="84" spans="1:34" ht="26.25" customHeight="1" hidden="1">
      <c r="A84" s="175"/>
      <c r="B84" s="178"/>
      <c r="C84" s="52" t="s">
        <v>232</v>
      </c>
      <c r="D84" s="53">
        <v>0</v>
      </c>
      <c r="E84" s="53">
        <v>2</v>
      </c>
      <c r="F84" s="53">
        <f t="shared" si="33"/>
        <v>2</v>
      </c>
      <c r="G84" s="54"/>
      <c r="H84" s="54"/>
      <c r="I84" s="54">
        <f t="shared" si="34"/>
        <v>0</v>
      </c>
      <c r="J84" s="101"/>
      <c r="K84" s="102"/>
      <c r="L84" s="102"/>
      <c r="M84" s="102"/>
      <c r="N84" s="102"/>
      <c r="O84" s="102"/>
      <c r="P84" s="61">
        <f t="shared" si="28"/>
        <v>0</v>
      </c>
      <c r="Q84" s="107"/>
      <c r="R84" s="107"/>
      <c r="S84" s="102"/>
      <c r="T84" s="102"/>
      <c r="U84" s="102"/>
      <c r="V84" s="101"/>
      <c r="W84" s="61">
        <f t="shared" si="29"/>
        <v>0</v>
      </c>
      <c r="X84" s="73">
        <f t="shared" si="20"/>
        <v>0</v>
      </c>
      <c r="Y84" s="73">
        <f t="shared" si="20"/>
        <v>0</v>
      </c>
      <c r="Z84" s="73">
        <f t="shared" si="20"/>
        <v>0</v>
      </c>
      <c r="AA84" s="73">
        <f t="shared" si="19"/>
        <v>0</v>
      </c>
      <c r="AB84" s="73">
        <f t="shared" si="19"/>
        <v>0</v>
      </c>
      <c r="AC84" s="73">
        <f t="shared" si="19"/>
        <v>0</v>
      </c>
      <c r="AD84" s="73">
        <f t="shared" si="19"/>
        <v>0</v>
      </c>
      <c r="AE84" s="62">
        <f t="shared" si="30"/>
        <v>0</v>
      </c>
      <c r="AF84" s="62">
        <f t="shared" si="31"/>
        <v>0</v>
      </c>
      <c r="AG84" s="69">
        <f t="shared" si="27"/>
        <v>0</v>
      </c>
      <c r="AH84" s="49">
        <v>33</v>
      </c>
    </row>
    <row r="85" spans="1:34" ht="26.25" customHeight="1" hidden="1">
      <c r="A85" s="175"/>
      <c r="B85" s="178"/>
      <c r="C85" s="52" t="s">
        <v>96</v>
      </c>
      <c r="D85" s="53">
        <v>2</v>
      </c>
      <c r="E85" s="53">
        <v>0</v>
      </c>
      <c r="F85" s="53">
        <f t="shared" si="33"/>
        <v>2</v>
      </c>
      <c r="G85" s="54"/>
      <c r="H85" s="54"/>
      <c r="I85" s="54">
        <f t="shared" si="34"/>
        <v>0</v>
      </c>
      <c r="J85" s="101"/>
      <c r="K85" s="102"/>
      <c r="L85" s="102"/>
      <c r="M85" s="101"/>
      <c r="N85" s="101"/>
      <c r="O85" s="101"/>
      <c r="P85" s="61">
        <f t="shared" si="28"/>
        <v>0</v>
      </c>
      <c r="Q85" s="107"/>
      <c r="R85" s="107"/>
      <c r="S85" s="102"/>
      <c r="T85" s="101"/>
      <c r="U85" s="101"/>
      <c r="V85" s="102"/>
      <c r="W85" s="61">
        <f t="shared" si="29"/>
        <v>0</v>
      </c>
      <c r="X85" s="73">
        <f t="shared" si="20"/>
        <v>0</v>
      </c>
      <c r="Y85" s="73">
        <f t="shared" si="20"/>
        <v>0</v>
      </c>
      <c r="Z85" s="73">
        <f t="shared" si="20"/>
        <v>0</v>
      </c>
      <c r="AA85" s="73">
        <f t="shared" si="19"/>
        <v>0</v>
      </c>
      <c r="AB85" s="73">
        <f t="shared" si="19"/>
        <v>0</v>
      </c>
      <c r="AC85" s="73">
        <f t="shared" si="19"/>
        <v>0</v>
      </c>
      <c r="AD85" s="73">
        <f t="shared" si="19"/>
        <v>0</v>
      </c>
      <c r="AE85" s="62">
        <f t="shared" si="30"/>
        <v>0</v>
      </c>
      <c r="AF85" s="62">
        <f t="shared" si="31"/>
        <v>0</v>
      </c>
      <c r="AG85" s="69">
        <f t="shared" si="27"/>
        <v>0</v>
      </c>
      <c r="AH85" s="49">
        <v>35</v>
      </c>
    </row>
    <row r="86" spans="1:34" ht="26.25" customHeight="1" hidden="1">
      <c r="A86" s="175"/>
      <c r="B86" s="178"/>
      <c r="C86" s="52" t="s">
        <v>233</v>
      </c>
      <c r="D86" s="53">
        <v>1</v>
      </c>
      <c r="E86" s="53">
        <v>0</v>
      </c>
      <c r="F86" s="53">
        <f t="shared" si="33"/>
        <v>1</v>
      </c>
      <c r="G86" s="54">
        <v>1</v>
      </c>
      <c r="H86" s="54">
        <v>0</v>
      </c>
      <c r="I86" s="54">
        <f t="shared" si="34"/>
        <v>1</v>
      </c>
      <c r="J86" s="101"/>
      <c r="K86" s="102"/>
      <c r="L86" s="102"/>
      <c r="M86" s="101">
        <v>0</v>
      </c>
      <c r="N86" s="102"/>
      <c r="O86" s="102"/>
      <c r="P86" s="61">
        <f t="shared" si="28"/>
        <v>0</v>
      </c>
      <c r="Q86" s="107"/>
      <c r="R86" s="107"/>
      <c r="S86" s="102"/>
      <c r="T86" s="101">
        <v>1</v>
      </c>
      <c r="U86" s="102"/>
      <c r="V86" s="102"/>
      <c r="W86" s="61">
        <f t="shared" si="29"/>
        <v>1</v>
      </c>
      <c r="X86" s="73">
        <f t="shared" si="20"/>
        <v>0</v>
      </c>
      <c r="Y86" s="73">
        <f t="shared" si="20"/>
        <v>0</v>
      </c>
      <c r="Z86" s="73">
        <f t="shared" si="20"/>
        <v>0</v>
      </c>
      <c r="AA86" s="73">
        <f t="shared" si="19"/>
        <v>1</v>
      </c>
      <c r="AB86" s="73">
        <f t="shared" si="19"/>
        <v>0</v>
      </c>
      <c r="AC86" s="73">
        <f t="shared" si="19"/>
        <v>0</v>
      </c>
      <c r="AD86" s="73">
        <f t="shared" si="19"/>
        <v>1</v>
      </c>
      <c r="AE86" s="62">
        <f t="shared" si="30"/>
        <v>0.6</v>
      </c>
      <c r="AF86" s="62">
        <f t="shared" si="31"/>
        <v>60</v>
      </c>
      <c r="AG86" s="69">
        <f t="shared" si="27"/>
        <v>5</v>
      </c>
      <c r="AH86" s="49">
        <v>36</v>
      </c>
    </row>
    <row r="87" spans="1:34" ht="26.25" customHeight="1" hidden="1">
      <c r="A87" s="175"/>
      <c r="B87" s="178"/>
      <c r="C87" s="52" t="s">
        <v>92</v>
      </c>
      <c r="D87" s="53">
        <v>0</v>
      </c>
      <c r="E87" s="53">
        <v>1</v>
      </c>
      <c r="F87" s="53">
        <f t="shared" si="33"/>
        <v>1</v>
      </c>
      <c r="G87" s="54"/>
      <c r="H87" s="54"/>
      <c r="I87" s="54">
        <f t="shared" si="34"/>
        <v>0</v>
      </c>
      <c r="J87" s="101"/>
      <c r="K87" s="102"/>
      <c r="L87" s="102"/>
      <c r="M87" s="101"/>
      <c r="N87" s="102"/>
      <c r="O87" s="102"/>
      <c r="P87" s="61">
        <f t="shared" si="28"/>
        <v>0</v>
      </c>
      <c r="Q87" s="107"/>
      <c r="R87" s="107"/>
      <c r="S87" s="102"/>
      <c r="T87" s="101"/>
      <c r="U87" s="102"/>
      <c r="V87" s="102"/>
      <c r="W87" s="61">
        <f t="shared" si="29"/>
        <v>0</v>
      </c>
      <c r="X87" s="73">
        <f t="shared" si="20"/>
        <v>0</v>
      </c>
      <c r="Y87" s="73">
        <f t="shared" si="20"/>
        <v>0</v>
      </c>
      <c r="Z87" s="73">
        <f t="shared" si="20"/>
        <v>0</v>
      </c>
      <c r="AA87" s="73">
        <f t="shared" si="19"/>
        <v>0</v>
      </c>
      <c r="AB87" s="73">
        <f t="shared" si="19"/>
        <v>0</v>
      </c>
      <c r="AC87" s="73">
        <f t="shared" si="19"/>
        <v>0</v>
      </c>
      <c r="AD87" s="73">
        <f t="shared" si="19"/>
        <v>0</v>
      </c>
      <c r="AE87" s="62">
        <f t="shared" si="30"/>
        <v>0</v>
      </c>
      <c r="AF87" s="62">
        <f t="shared" si="31"/>
        <v>0</v>
      </c>
      <c r="AG87" s="69">
        <f t="shared" si="27"/>
        <v>0</v>
      </c>
      <c r="AH87" s="49">
        <v>37</v>
      </c>
    </row>
    <row r="88" spans="1:34" ht="26.25" customHeight="1" hidden="1">
      <c r="A88" s="175"/>
      <c r="B88" s="178"/>
      <c r="C88" s="52" t="s">
        <v>270</v>
      </c>
      <c r="D88" s="53">
        <v>2</v>
      </c>
      <c r="E88" s="53">
        <v>0</v>
      </c>
      <c r="F88" s="53">
        <f t="shared" si="33"/>
        <v>2</v>
      </c>
      <c r="G88" s="54"/>
      <c r="H88" s="54"/>
      <c r="I88" s="54">
        <f t="shared" si="34"/>
        <v>0</v>
      </c>
      <c r="J88" s="101"/>
      <c r="K88" s="102"/>
      <c r="L88" s="102"/>
      <c r="M88" s="101"/>
      <c r="N88" s="102"/>
      <c r="O88" s="102"/>
      <c r="P88" s="61">
        <f t="shared" si="28"/>
        <v>0</v>
      </c>
      <c r="Q88" s="107"/>
      <c r="R88" s="107"/>
      <c r="S88" s="102"/>
      <c r="T88" s="101"/>
      <c r="U88" s="102"/>
      <c r="V88" s="102"/>
      <c r="W88" s="61">
        <f t="shared" si="29"/>
        <v>0</v>
      </c>
      <c r="X88" s="73">
        <f t="shared" si="20"/>
        <v>0</v>
      </c>
      <c r="Y88" s="73">
        <f t="shared" si="20"/>
        <v>0</v>
      </c>
      <c r="Z88" s="73">
        <f t="shared" si="20"/>
        <v>0</v>
      </c>
      <c r="AA88" s="73">
        <f t="shared" si="19"/>
        <v>0</v>
      </c>
      <c r="AB88" s="73">
        <f t="shared" si="19"/>
        <v>0</v>
      </c>
      <c r="AC88" s="73">
        <f t="shared" si="19"/>
        <v>0</v>
      </c>
      <c r="AD88" s="73">
        <f t="shared" si="19"/>
        <v>0</v>
      </c>
      <c r="AE88" s="62">
        <f t="shared" si="30"/>
        <v>0</v>
      </c>
      <c r="AF88" s="62">
        <f t="shared" si="31"/>
        <v>0</v>
      </c>
      <c r="AG88" s="69">
        <f t="shared" si="27"/>
        <v>0</v>
      </c>
      <c r="AH88" s="49">
        <v>38</v>
      </c>
    </row>
    <row r="89" spans="1:34" ht="26.25" customHeight="1" hidden="1">
      <c r="A89" s="175"/>
      <c r="B89" s="178"/>
      <c r="C89" s="52" t="s">
        <v>184</v>
      </c>
      <c r="D89" s="53">
        <v>14</v>
      </c>
      <c r="E89" s="53">
        <v>0</v>
      </c>
      <c r="F89" s="53">
        <f t="shared" si="33"/>
        <v>14</v>
      </c>
      <c r="G89" s="54">
        <v>6</v>
      </c>
      <c r="H89" s="54">
        <v>0</v>
      </c>
      <c r="I89" s="54">
        <f t="shared" si="34"/>
        <v>6</v>
      </c>
      <c r="J89" s="101"/>
      <c r="K89" s="102"/>
      <c r="L89" s="102"/>
      <c r="M89" s="101">
        <v>0</v>
      </c>
      <c r="N89" s="101">
        <v>0</v>
      </c>
      <c r="O89" s="101"/>
      <c r="P89" s="61">
        <f t="shared" si="28"/>
        <v>0</v>
      </c>
      <c r="Q89" s="107"/>
      <c r="R89" s="107"/>
      <c r="S89" s="102"/>
      <c r="T89" s="101">
        <v>4</v>
      </c>
      <c r="U89" s="101">
        <v>1</v>
      </c>
      <c r="V89" s="101">
        <v>1</v>
      </c>
      <c r="W89" s="61">
        <f t="shared" si="29"/>
        <v>6</v>
      </c>
      <c r="X89" s="73">
        <f t="shared" si="20"/>
        <v>0</v>
      </c>
      <c r="Y89" s="73">
        <f t="shared" si="20"/>
        <v>0</v>
      </c>
      <c r="Z89" s="73">
        <f t="shared" si="20"/>
        <v>0</v>
      </c>
      <c r="AA89" s="73">
        <f t="shared" si="19"/>
        <v>4</v>
      </c>
      <c r="AB89" s="73">
        <f t="shared" si="19"/>
        <v>1</v>
      </c>
      <c r="AC89" s="73">
        <f t="shared" si="19"/>
        <v>1</v>
      </c>
      <c r="AD89" s="73">
        <f t="shared" si="19"/>
        <v>6</v>
      </c>
      <c r="AE89" s="62">
        <f t="shared" si="30"/>
        <v>4.2</v>
      </c>
      <c r="AF89" s="62">
        <f t="shared" si="31"/>
        <v>30</v>
      </c>
      <c r="AG89" s="69">
        <f t="shared" si="27"/>
        <v>3.75</v>
      </c>
      <c r="AH89" s="49">
        <v>40</v>
      </c>
    </row>
    <row r="90" spans="1:34" ht="26.25" customHeight="1" hidden="1">
      <c r="A90" s="175"/>
      <c r="B90" s="178"/>
      <c r="C90" s="52" t="s">
        <v>80</v>
      </c>
      <c r="D90" s="53">
        <v>2</v>
      </c>
      <c r="E90" s="53">
        <v>0</v>
      </c>
      <c r="F90" s="53">
        <f t="shared" si="33"/>
        <v>2</v>
      </c>
      <c r="G90" s="54">
        <v>1</v>
      </c>
      <c r="H90" s="54">
        <v>0</v>
      </c>
      <c r="I90" s="54">
        <f t="shared" si="34"/>
        <v>1</v>
      </c>
      <c r="J90" s="101"/>
      <c r="K90" s="102"/>
      <c r="L90" s="102"/>
      <c r="M90" s="102"/>
      <c r="N90" s="102"/>
      <c r="O90" s="102"/>
      <c r="P90" s="61">
        <f t="shared" si="28"/>
        <v>0</v>
      </c>
      <c r="Q90" s="107"/>
      <c r="R90" s="107"/>
      <c r="S90" s="102"/>
      <c r="T90" s="102"/>
      <c r="U90" s="102"/>
      <c r="V90" s="101">
        <v>1</v>
      </c>
      <c r="W90" s="61">
        <f t="shared" si="29"/>
        <v>1</v>
      </c>
      <c r="X90" s="73">
        <f t="shared" si="20"/>
        <v>0</v>
      </c>
      <c r="Y90" s="73">
        <f t="shared" si="20"/>
        <v>0</v>
      </c>
      <c r="Z90" s="73">
        <f t="shared" si="20"/>
        <v>0</v>
      </c>
      <c r="AA90" s="73">
        <f t="shared" si="19"/>
        <v>0</v>
      </c>
      <c r="AB90" s="73">
        <f t="shared" si="19"/>
        <v>0</v>
      </c>
      <c r="AC90" s="73">
        <f t="shared" si="19"/>
        <v>1</v>
      </c>
      <c r="AD90" s="73">
        <f t="shared" si="19"/>
        <v>1</v>
      </c>
      <c r="AE90" s="62">
        <f t="shared" si="30"/>
        <v>1</v>
      </c>
      <c r="AF90" s="62">
        <f t="shared" si="31"/>
        <v>50</v>
      </c>
      <c r="AG90" s="69">
        <f t="shared" si="27"/>
        <v>5</v>
      </c>
      <c r="AH90" s="49">
        <v>41</v>
      </c>
    </row>
    <row r="91" spans="1:34" ht="26.25" customHeight="1" hidden="1">
      <c r="A91" s="175"/>
      <c r="B91" s="178"/>
      <c r="C91" s="52" t="s">
        <v>81</v>
      </c>
      <c r="D91" s="53">
        <v>0</v>
      </c>
      <c r="E91" s="53">
        <v>4</v>
      </c>
      <c r="F91" s="53">
        <f t="shared" si="33"/>
        <v>4</v>
      </c>
      <c r="G91" s="54"/>
      <c r="H91" s="54"/>
      <c r="I91" s="54">
        <f t="shared" si="34"/>
        <v>0</v>
      </c>
      <c r="J91" s="101"/>
      <c r="K91" s="102"/>
      <c r="L91" s="102"/>
      <c r="M91" s="102"/>
      <c r="N91" s="102"/>
      <c r="O91" s="102"/>
      <c r="P91" s="61">
        <f t="shared" si="28"/>
        <v>0</v>
      </c>
      <c r="Q91" s="107"/>
      <c r="R91" s="107"/>
      <c r="S91" s="102"/>
      <c r="T91" s="102"/>
      <c r="U91" s="102"/>
      <c r="V91" s="101"/>
      <c r="W91" s="61">
        <f t="shared" si="29"/>
        <v>0</v>
      </c>
      <c r="X91" s="73">
        <f t="shared" si="20"/>
        <v>0</v>
      </c>
      <c r="Y91" s="73">
        <f t="shared" si="20"/>
        <v>0</v>
      </c>
      <c r="Z91" s="73">
        <f t="shared" si="20"/>
        <v>0</v>
      </c>
      <c r="AA91" s="73">
        <f t="shared" si="19"/>
        <v>0</v>
      </c>
      <c r="AB91" s="73">
        <f t="shared" si="19"/>
        <v>0</v>
      </c>
      <c r="AC91" s="73">
        <f t="shared" si="19"/>
        <v>0</v>
      </c>
      <c r="AD91" s="73">
        <f t="shared" si="19"/>
        <v>0</v>
      </c>
      <c r="AE91" s="62">
        <f t="shared" si="30"/>
        <v>0</v>
      </c>
      <c r="AF91" s="62">
        <f t="shared" si="31"/>
        <v>0</v>
      </c>
      <c r="AG91" s="69">
        <f t="shared" si="27"/>
        <v>0</v>
      </c>
      <c r="AH91" s="49">
        <v>42</v>
      </c>
    </row>
    <row r="92" spans="1:34" ht="26.25" customHeight="1" hidden="1">
      <c r="A92" s="175"/>
      <c r="B92" s="178"/>
      <c r="C92" s="52" t="s">
        <v>310</v>
      </c>
      <c r="D92" s="53">
        <v>0</v>
      </c>
      <c r="E92" s="53">
        <v>1</v>
      </c>
      <c r="F92" s="53">
        <f t="shared" si="33"/>
        <v>1</v>
      </c>
      <c r="G92" s="54"/>
      <c r="H92" s="54"/>
      <c r="I92" s="54">
        <f t="shared" si="34"/>
        <v>0</v>
      </c>
      <c r="J92" s="101"/>
      <c r="K92" s="102"/>
      <c r="L92" s="102"/>
      <c r="M92" s="102"/>
      <c r="N92" s="102"/>
      <c r="O92" s="102"/>
      <c r="P92" s="61">
        <f t="shared" si="28"/>
        <v>0</v>
      </c>
      <c r="Q92" s="107"/>
      <c r="R92" s="107"/>
      <c r="S92" s="102"/>
      <c r="T92" s="102"/>
      <c r="U92" s="102"/>
      <c r="V92" s="101"/>
      <c r="W92" s="61">
        <f t="shared" si="29"/>
        <v>0</v>
      </c>
      <c r="X92" s="73">
        <f t="shared" si="20"/>
        <v>0</v>
      </c>
      <c r="Y92" s="73">
        <f t="shared" si="20"/>
        <v>0</v>
      </c>
      <c r="Z92" s="73">
        <f t="shared" si="20"/>
        <v>0</v>
      </c>
      <c r="AA92" s="73">
        <f t="shared" si="19"/>
        <v>0</v>
      </c>
      <c r="AB92" s="73">
        <f t="shared" si="19"/>
        <v>0</v>
      </c>
      <c r="AC92" s="73">
        <f t="shared" si="19"/>
        <v>0</v>
      </c>
      <c r="AD92" s="73">
        <f t="shared" si="19"/>
        <v>0</v>
      </c>
      <c r="AE92" s="62">
        <f t="shared" si="30"/>
        <v>0</v>
      </c>
      <c r="AF92" s="62">
        <f t="shared" si="31"/>
        <v>0</v>
      </c>
      <c r="AG92" s="69">
        <f t="shared" si="27"/>
        <v>0</v>
      </c>
      <c r="AH92" s="49">
        <v>43</v>
      </c>
    </row>
    <row r="93" spans="1:34" ht="26.25" customHeight="1" hidden="1">
      <c r="A93" s="175"/>
      <c r="B93" s="178"/>
      <c r="C93" s="52" t="s">
        <v>237</v>
      </c>
      <c r="D93" s="53">
        <v>2</v>
      </c>
      <c r="E93" s="53">
        <v>0</v>
      </c>
      <c r="F93" s="53">
        <f t="shared" si="33"/>
        <v>2</v>
      </c>
      <c r="G93" s="54">
        <v>1</v>
      </c>
      <c r="H93" s="54">
        <v>0</v>
      </c>
      <c r="I93" s="54">
        <f t="shared" si="34"/>
        <v>1</v>
      </c>
      <c r="J93" s="101"/>
      <c r="K93" s="102"/>
      <c r="L93" s="102"/>
      <c r="M93" s="101">
        <v>0</v>
      </c>
      <c r="N93" s="102"/>
      <c r="O93" s="102"/>
      <c r="P93" s="61">
        <f t="shared" si="28"/>
        <v>0</v>
      </c>
      <c r="Q93" s="107"/>
      <c r="R93" s="107"/>
      <c r="S93" s="102"/>
      <c r="T93" s="101">
        <v>1</v>
      </c>
      <c r="U93" s="102"/>
      <c r="V93" s="102"/>
      <c r="W93" s="61">
        <f t="shared" si="29"/>
        <v>1</v>
      </c>
      <c r="X93" s="73">
        <f t="shared" si="20"/>
        <v>0</v>
      </c>
      <c r="Y93" s="73">
        <f t="shared" si="20"/>
        <v>0</v>
      </c>
      <c r="Z93" s="73">
        <f t="shared" si="20"/>
        <v>0</v>
      </c>
      <c r="AA93" s="73">
        <f t="shared" si="19"/>
        <v>1</v>
      </c>
      <c r="AB93" s="73">
        <f t="shared" si="19"/>
        <v>0</v>
      </c>
      <c r="AC93" s="73">
        <f t="shared" si="19"/>
        <v>0</v>
      </c>
      <c r="AD93" s="73">
        <f t="shared" si="19"/>
        <v>1</v>
      </c>
      <c r="AE93" s="62">
        <f t="shared" si="30"/>
        <v>0.6</v>
      </c>
      <c r="AF93" s="62">
        <f t="shared" si="31"/>
        <v>30</v>
      </c>
      <c r="AG93" s="69">
        <f t="shared" si="27"/>
        <v>3.75</v>
      </c>
      <c r="AH93" s="49">
        <v>70</v>
      </c>
    </row>
    <row r="94" spans="1:34" ht="26.25" customHeight="1" hidden="1">
      <c r="A94" s="175"/>
      <c r="B94" s="178"/>
      <c r="C94" s="52" t="s">
        <v>75</v>
      </c>
      <c r="D94" s="53">
        <v>0</v>
      </c>
      <c r="E94" s="53">
        <v>3</v>
      </c>
      <c r="F94" s="53">
        <f t="shared" si="33"/>
        <v>3</v>
      </c>
      <c r="G94" s="54">
        <v>0</v>
      </c>
      <c r="H94" s="54">
        <v>1</v>
      </c>
      <c r="I94" s="54">
        <f t="shared" si="34"/>
        <v>1</v>
      </c>
      <c r="J94" s="101"/>
      <c r="K94" s="102"/>
      <c r="L94" s="102"/>
      <c r="M94" s="102"/>
      <c r="N94" s="102"/>
      <c r="O94" s="102"/>
      <c r="P94" s="61">
        <f t="shared" si="28"/>
        <v>0</v>
      </c>
      <c r="Q94" s="107"/>
      <c r="R94" s="107"/>
      <c r="S94" s="101">
        <v>1</v>
      </c>
      <c r="T94" s="102"/>
      <c r="U94" s="102"/>
      <c r="V94" s="102"/>
      <c r="W94" s="61">
        <f t="shared" si="29"/>
        <v>1</v>
      </c>
      <c r="X94" s="73">
        <f t="shared" si="20"/>
        <v>0</v>
      </c>
      <c r="Y94" s="73">
        <f t="shared" si="20"/>
        <v>0</v>
      </c>
      <c r="Z94" s="73">
        <f t="shared" si="20"/>
        <v>1</v>
      </c>
      <c r="AA94" s="73">
        <f t="shared" si="19"/>
        <v>0</v>
      </c>
      <c r="AB94" s="73">
        <f t="shared" si="19"/>
        <v>0</v>
      </c>
      <c r="AC94" s="73">
        <f t="shared" si="19"/>
        <v>0</v>
      </c>
      <c r="AD94" s="73">
        <f t="shared" si="19"/>
        <v>1</v>
      </c>
      <c r="AE94" s="62">
        <f t="shared" si="30"/>
        <v>0.4</v>
      </c>
      <c r="AF94" s="62">
        <f t="shared" si="31"/>
        <v>13.333333333333334</v>
      </c>
      <c r="AG94" s="69">
        <f t="shared" si="27"/>
        <v>1.6666666666666667</v>
      </c>
      <c r="AH94" s="49">
        <v>82</v>
      </c>
    </row>
    <row r="95" spans="1:34" ht="26.25" customHeight="1" hidden="1">
      <c r="A95" s="175"/>
      <c r="B95" s="178"/>
      <c r="C95" s="52" t="s">
        <v>72</v>
      </c>
      <c r="D95" s="53">
        <v>0</v>
      </c>
      <c r="E95" s="53">
        <v>15</v>
      </c>
      <c r="F95" s="53">
        <f t="shared" si="33"/>
        <v>15</v>
      </c>
      <c r="G95" s="54">
        <v>0</v>
      </c>
      <c r="H95" s="54">
        <v>1</v>
      </c>
      <c r="I95" s="54">
        <f t="shared" si="34"/>
        <v>1</v>
      </c>
      <c r="J95" s="101"/>
      <c r="K95" s="102"/>
      <c r="L95" s="102"/>
      <c r="M95" s="101">
        <v>0</v>
      </c>
      <c r="N95" s="102"/>
      <c r="O95" s="102"/>
      <c r="P95" s="61">
        <f t="shared" si="28"/>
        <v>0</v>
      </c>
      <c r="Q95" s="107"/>
      <c r="R95" s="107"/>
      <c r="S95" s="102"/>
      <c r="T95" s="101">
        <v>1</v>
      </c>
      <c r="U95" s="102"/>
      <c r="V95" s="102"/>
      <c r="W95" s="61">
        <f t="shared" si="29"/>
        <v>1</v>
      </c>
      <c r="X95" s="73">
        <f t="shared" si="20"/>
        <v>0</v>
      </c>
      <c r="Y95" s="73">
        <f t="shared" si="20"/>
        <v>0</v>
      </c>
      <c r="Z95" s="73">
        <f t="shared" si="20"/>
        <v>0</v>
      </c>
      <c r="AA95" s="73">
        <f t="shared" si="19"/>
        <v>1</v>
      </c>
      <c r="AB95" s="73">
        <f t="shared" si="19"/>
        <v>0</v>
      </c>
      <c r="AC95" s="73">
        <f t="shared" si="19"/>
        <v>0</v>
      </c>
      <c r="AD95" s="73">
        <f t="shared" si="19"/>
        <v>1</v>
      </c>
      <c r="AE95" s="62">
        <f t="shared" si="30"/>
        <v>0.6</v>
      </c>
      <c r="AF95" s="62">
        <f t="shared" si="31"/>
        <v>4</v>
      </c>
      <c r="AG95" s="69">
        <f t="shared" si="27"/>
        <v>0.5</v>
      </c>
      <c r="AH95" s="49">
        <v>84</v>
      </c>
    </row>
    <row r="96" spans="1:34" ht="26.25" customHeight="1" hidden="1">
      <c r="A96" s="175"/>
      <c r="B96" s="178"/>
      <c r="C96" s="52" t="s">
        <v>313</v>
      </c>
      <c r="D96" s="53">
        <v>0</v>
      </c>
      <c r="E96" s="53">
        <v>1</v>
      </c>
      <c r="F96" s="53">
        <f t="shared" si="33"/>
        <v>1</v>
      </c>
      <c r="G96" s="54"/>
      <c r="H96" s="54"/>
      <c r="I96" s="54">
        <f t="shared" si="34"/>
        <v>0</v>
      </c>
      <c r="J96" s="101"/>
      <c r="K96" s="102"/>
      <c r="L96" s="102"/>
      <c r="M96" s="101"/>
      <c r="N96" s="102"/>
      <c r="O96" s="102"/>
      <c r="P96" s="61">
        <f t="shared" si="28"/>
        <v>0</v>
      </c>
      <c r="Q96" s="107"/>
      <c r="R96" s="107"/>
      <c r="S96" s="102"/>
      <c r="T96" s="101"/>
      <c r="U96" s="102"/>
      <c r="V96" s="102"/>
      <c r="W96" s="61">
        <f t="shared" si="29"/>
        <v>0</v>
      </c>
      <c r="X96" s="73">
        <f t="shared" si="20"/>
        <v>0</v>
      </c>
      <c r="Y96" s="73">
        <f t="shared" si="20"/>
        <v>0</v>
      </c>
      <c r="Z96" s="73">
        <f t="shared" si="20"/>
        <v>0</v>
      </c>
      <c r="AA96" s="73">
        <f t="shared" si="19"/>
        <v>0</v>
      </c>
      <c r="AB96" s="73">
        <f t="shared" si="19"/>
        <v>0</v>
      </c>
      <c r="AC96" s="73">
        <f t="shared" si="19"/>
        <v>0</v>
      </c>
      <c r="AD96" s="73">
        <f t="shared" si="19"/>
        <v>0</v>
      </c>
      <c r="AE96" s="62">
        <f t="shared" si="30"/>
        <v>0</v>
      </c>
      <c r="AF96" s="62">
        <f t="shared" si="31"/>
        <v>0</v>
      </c>
      <c r="AG96" s="69">
        <f t="shared" si="27"/>
        <v>0</v>
      </c>
      <c r="AH96" s="49">
        <v>85</v>
      </c>
    </row>
    <row r="97" spans="1:34" ht="26.25" customHeight="1">
      <c r="A97" s="176"/>
      <c r="B97" s="179"/>
      <c r="C97" s="52" t="s">
        <v>159</v>
      </c>
      <c r="D97" s="53">
        <f aca="true" t="shared" si="35" ref="D97:I97">+D96+D95+D94+D93+D92+D91+D90+D89+D88+D87+D86+D85+D84+D83+D82+D81</f>
        <v>25</v>
      </c>
      <c r="E97" s="53">
        <f t="shared" si="35"/>
        <v>30</v>
      </c>
      <c r="F97" s="53">
        <f t="shared" si="35"/>
        <v>55</v>
      </c>
      <c r="G97" s="53">
        <f t="shared" si="35"/>
        <v>10</v>
      </c>
      <c r="H97" s="53">
        <f t="shared" si="35"/>
        <v>2</v>
      </c>
      <c r="I97" s="53">
        <f t="shared" si="35"/>
        <v>12</v>
      </c>
      <c r="J97" s="103"/>
      <c r="K97" s="103">
        <f>+K96+K95+K94+K93+K92+K91+K90+K89+K88+K87+K86+K85+K84+K83+K82+K81</f>
        <v>0</v>
      </c>
      <c r="L97" s="103"/>
      <c r="M97" s="103">
        <f>+M96+M95+M94+M93+M92+M91+M90+M89+M88+M87+M86+M85+M84+M83+M82+M81</f>
        <v>0</v>
      </c>
      <c r="N97" s="103">
        <f>+N96+N95+N94+N93+N92+N91+N90+N89+N88+N87+N86+N85+N84+N83+N82+N81</f>
        <v>0</v>
      </c>
      <c r="O97" s="103"/>
      <c r="P97" s="61">
        <f t="shared" si="28"/>
        <v>0</v>
      </c>
      <c r="Q97" s="103"/>
      <c r="R97" s="103"/>
      <c r="S97" s="103">
        <f>+S96+S95+S94+S93+S92+S91+S90+S89+S88+S87+S86+S85+S84+S83+S82+S81</f>
        <v>1</v>
      </c>
      <c r="T97" s="103">
        <f>+T96+T95+T94+T93+T92+T91+T90+T89+T88+T87+T86+T85+T84+T83+T82+T81</f>
        <v>7</v>
      </c>
      <c r="U97" s="103">
        <f>+U96+U95+U94+U93+U92+U91+U90+U89+U88+U87+U86+U85+U84+U83+U82+U81</f>
        <v>1</v>
      </c>
      <c r="V97" s="103">
        <f>+V96+V95+V94+V93+V92+V91+V90+V89+V88+V87+V86+V85+V84+V83+V82+V81</f>
        <v>3</v>
      </c>
      <c r="W97" s="61">
        <f t="shared" si="29"/>
        <v>12</v>
      </c>
      <c r="X97" s="73">
        <f t="shared" si="20"/>
        <v>0</v>
      </c>
      <c r="Y97" s="73">
        <f t="shared" si="20"/>
        <v>0</v>
      </c>
      <c r="Z97" s="73">
        <f t="shared" si="20"/>
        <v>1</v>
      </c>
      <c r="AA97" s="73">
        <f t="shared" si="19"/>
        <v>7</v>
      </c>
      <c r="AB97" s="73">
        <f t="shared" si="19"/>
        <v>1</v>
      </c>
      <c r="AC97" s="73">
        <f t="shared" si="19"/>
        <v>3</v>
      </c>
      <c r="AD97" s="73">
        <f t="shared" si="19"/>
        <v>12</v>
      </c>
      <c r="AE97" s="62">
        <f t="shared" si="30"/>
        <v>8.4</v>
      </c>
      <c r="AF97" s="62">
        <f t="shared" si="31"/>
        <v>15.272727272727273</v>
      </c>
      <c r="AG97" s="69">
        <f t="shared" si="27"/>
        <v>1.9090909090909094</v>
      </c>
      <c r="AH97" s="49"/>
    </row>
    <row r="98" spans="1:34" ht="26.25" customHeight="1" hidden="1">
      <c r="A98" s="174">
        <v>5</v>
      </c>
      <c r="B98" s="177" t="s">
        <v>210</v>
      </c>
      <c r="C98" s="52" t="s">
        <v>76</v>
      </c>
      <c r="D98" s="53">
        <v>5</v>
      </c>
      <c r="E98" s="53">
        <v>1</v>
      </c>
      <c r="F98" s="53">
        <f aca="true" t="shared" si="36" ref="F98:F104">+D98+E98</f>
        <v>6</v>
      </c>
      <c r="G98" s="54">
        <v>1</v>
      </c>
      <c r="H98" s="54">
        <v>0</v>
      </c>
      <c r="I98" s="54">
        <f aca="true" t="shared" si="37" ref="I98:I104">+H98+G98</f>
        <v>1</v>
      </c>
      <c r="J98" s="101"/>
      <c r="K98" s="102"/>
      <c r="L98" s="102"/>
      <c r="M98" s="102"/>
      <c r="N98" s="101">
        <v>0</v>
      </c>
      <c r="O98" s="101"/>
      <c r="P98" s="61">
        <f t="shared" si="28"/>
        <v>0</v>
      </c>
      <c r="Q98" s="107"/>
      <c r="R98" s="107"/>
      <c r="S98" s="102"/>
      <c r="T98" s="102"/>
      <c r="U98" s="101">
        <v>1</v>
      </c>
      <c r="V98" s="102"/>
      <c r="W98" s="61">
        <f t="shared" si="29"/>
        <v>1</v>
      </c>
      <c r="X98" s="73">
        <f t="shared" si="20"/>
        <v>0</v>
      </c>
      <c r="Y98" s="73">
        <f t="shared" si="20"/>
        <v>0</v>
      </c>
      <c r="Z98" s="73">
        <f t="shared" si="20"/>
        <v>0</v>
      </c>
      <c r="AA98" s="73">
        <f t="shared" si="19"/>
        <v>0</v>
      </c>
      <c r="AB98" s="73">
        <f t="shared" si="19"/>
        <v>1</v>
      </c>
      <c r="AC98" s="73">
        <f t="shared" si="19"/>
        <v>0</v>
      </c>
      <c r="AD98" s="73">
        <f t="shared" si="19"/>
        <v>1</v>
      </c>
      <c r="AE98" s="62">
        <f t="shared" si="30"/>
        <v>0.8</v>
      </c>
      <c r="AF98" s="62">
        <f t="shared" si="31"/>
        <v>13.333333333333334</v>
      </c>
      <c r="AG98" s="69">
        <f t="shared" si="27"/>
        <v>1.6666666666666667</v>
      </c>
      <c r="AH98" s="49">
        <v>86</v>
      </c>
    </row>
    <row r="99" spans="1:34" ht="26.25" customHeight="1" hidden="1">
      <c r="A99" s="175"/>
      <c r="B99" s="178"/>
      <c r="C99" s="52" t="s">
        <v>143</v>
      </c>
      <c r="D99" s="53">
        <v>0</v>
      </c>
      <c r="E99" s="53">
        <v>1</v>
      </c>
      <c r="F99" s="53">
        <f t="shared" si="36"/>
        <v>1</v>
      </c>
      <c r="G99" s="54">
        <v>1</v>
      </c>
      <c r="H99" s="54">
        <v>0</v>
      </c>
      <c r="I99" s="54">
        <f t="shared" si="37"/>
        <v>1</v>
      </c>
      <c r="J99" s="101"/>
      <c r="K99" s="102"/>
      <c r="L99" s="102"/>
      <c r="M99" s="102"/>
      <c r="N99" s="102"/>
      <c r="O99" s="102"/>
      <c r="P99" s="61">
        <f t="shared" si="28"/>
        <v>0</v>
      </c>
      <c r="Q99" s="107"/>
      <c r="R99" s="107"/>
      <c r="S99" s="102"/>
      <c r="T99" s="102"/>
      <c r="U99" s="102"/>
      <c r="V99" s="101">
        <v>1</v>
      </c>
      <c r="W99" s="61">
        <f t="shared" si="29"/>
        <v>1</v>
      </c>
      <c r="X99" s="73">
        <f t="shared" si="20"/>
        <v>0</v>
      </c>
      <c r="Y99" s="73">
        <f t="shared" si="20"/>
        <v>0</v>
      </c>
      <c r="Z99" s="73">
        <f t="shared" si="20"/>
        <v>0</v>
      </c>
      <c r="AA99" s="73">
        <f t="shared" si="19"/>
        <v>0</v>
      </c>
      <c r="AB99" s="73">
        <f t="shared" si="19"/>
        <v>0</v>
      </c>
      <c r="AC99" s="73">
        <f t="shared" si="19"/>
        <v>1</v>
      </c>
      <c r="AD99" s="73">
        <f t="shared" si="19"/>
        <v>1</v>
      </c>
      <c r="AE99" s="62">
        <f t="shared" si="30"/>
        <v>1</v>
      </c>
      <c r="AF99" s="62">
        <f t="shared" si="31"/>
        <v>100</v>
      </c>
      <c r="AG99" s="69">
        <f t="shared" si="27"/>
        <v>5</v>
      </c>
      <c r="AH99" s="49">
        <v>87</v>
      </c>
    </row>
    <row r="100" spans="1:34" ht="26.25" customHeight="1" hidden="1">
      <c r="A100" s="175"/>
      <c r="B100" s="178"/>
      <c r="C100" s="52" t="s">
        <v>273</v>
      </c>
      <c r="D100" s="53">
        <v>1</v>
      </c>
      <c r="E100" s="53">
        <v>0</v>
      </c>
      <c r="F100" s="53">
        <f t="shared" si="36"/>
        <v>1</v>
      </c>
      <c r="G100" s="54"/>
      <c r="H100" s="54"/>
      <c r="I100" s="54">
        <f t="shared" si="37"/>
        <v>0</v>
      </c>
      <c r="J100" s="101"/>
      <c r="K100" s="102"/>
      <c r="L100" s="102"/>
      <c r="M100" s="102"/>
      <c r="N100" s="102"/>
      <c r="O100" s="102"/>
      <c r="P100" s="61">
        <f t="shared" si="28"/>
        <v>0</v>
      </c>
      <c r="Q100" s="107"/>
      <c r="R100" s="107"/>
      <c r="S100" s="102"/>
      <c r="T100" s="102"/>
      <c r="U100" s="102"/>
      <c r="V100" s="101"/>
      <c r="W100" s="61">
        <f t="shared" si="29"/>
        <v>0</v>
      </c>
      <c r="X100" s="73">
        <f t="shared" si="20"/>
        <v>0</v>
      </c>
      <c r="Y100" s="73">
        <f t="shared" si="20"/>
        <v>0</v>
      </c>
      <c r="Z100" s="73">
        <f t="shared" si="20"/>
        <v>0</v>
      </c>
      <c r="AA100" s="73">
        <f t="shared" si="19"/>
        <v>0</v>
      </c>
      <c r="AB100" s="73">
        <f t="shared" si="19"/>
        <v>0</v>
      </c>
      <c r="AC100" s="73">
        <f t="shared" si="19"/>
        <v>0</v>
      </c>
      <c r="AD100" s="73">
        <f t="shared" si="19"/>
        <v>0</v>
      </c>
      <c r="AE100" s="62">
        <f t="shared" si="30"/>
        <v>0</v>
      </c>
      <c r="AF100" s="62">
        <f t="shared" si="31"/>
        <v>0</v>
      </c>
      <c r="AG100" s="69">
        <f t="shared" si="27"/>
        <v>0</v>
      </c>
      <c r="AH100" s="49">
        <v>88</v>
      </c>
    </row>
    <row r="101" spans="1:34" ht="26.25" customHeight="1" hidden="1">
      <c r="A101" s="175"/>
      <c r="B101" s="178"/>
      <c r="C101" s="52" t="s">
        <v>77</v>
      </c>
      <c r="D101" s="53">
        <v>10</v>
      </c>
      <c r="E101" s="53">
        <v>0</v>
      </c>
      <c r="F101" s="53">
        <f t="shared" si="36"/>
        <v>10</v>
      </c>
      <c r="G101" s="54">
        <v>7</v>
      </c>
      <c r="H101" s="54">
        <v>0</v>
      </c>
      <c r="I101" s="54">
        <f t="shared" si="37"/>
        <v>7</v>
      </c>
      <c r="J101" s="101"/>
      <c r="K101" s="102"/>
      <c r="L101" s="102"/>
      <c r="M101" s="101">
        <v>0</v>
      </c>
      <c r="N101" s="101">
        <v>0</v>
      </c>
      <c r="O101" s="101"/>
      <c r="P101" s="61">
        <f t="shared" si="28"/>
        <v>0</v>
      </c>
      <c r="Q101" s="107"/>
      <c r="R101" s="107"/>
      <c r="S101" s="102"/>
      <c r="T101" s="101">
        <v>1</v>
      </c>
      <c r="U101" s="101">
        <v>6</v>
      </c>
      <c r="V101" s="102"/>
      <c r="W101" s="61">
        <f t="shared" si="29"/>
        <v>7</v>
      </c>
      <c r="X101" s="73">
        <f t="shared" si="20"/>
        <v>0</v>
      </c>
      <c r="Y101" s="73">
        <f t="shared" si="20"/>
        <v>0</v>
      </c>
      <c r="Z101" s="73">
        <f t="shared" si="20"/>
        <v>0</v>
      </c>
      <c r="AA101" s="73">
        <f t="shared" si="19"/>
        <v>1</v>
      </c>
      <c r="AB101" s="73">
        <f t="shared" si="19"/>
        <v>6</v>
      </c>
      <c r="AC101" s="73">
        <f t="shared" si="19"/>
        <v>0</v>
      </c>
      <c r="AD101" s="73">
        <f t="shared" si="19"/>
        <v>7</v>
      </c>
      <c r="AE101" s="62">
        <f t="shared" si="30"/>
        <v>5.4</v>
      </c>
      <c r="AF101" s="62">
        <f t="shared" si="31"/>
        <v>54</v>
      </c>
      <c r="AG101" s="69">
        <f t="shared" si="27"/>
        <v>5</v>
      </c>
      <c r="AH101" s="49">
        <v>89</v>
      </c>
    </row>
    <row r="102" spans="1:34" ht="26.25" customHeight="1" hidden="1">
      <c r="A102" s="175"/>
      <c r="B102" s="178"/>
      <c r="C102" s="52" t="s">
        <v>234</v>
      </c>
      <c r="D102" s="53">
        <v>1</v>
      </c>
      <c r="E102" s="53">
        <v>0</v>
      </c>
      <c r="F102" s="53">
        <f t="shared" si="36"/>
        <v>1</v>
      </c>
      <c r="G102" s="54"/>
      <c r="H102" s="54"/>
      <c r="I102" s="54">
        <f t="shared" si="37"/>
        <v>0</v>
      </c>
      <c r="J102" s="101"/>
      <c r="K102" s="102"/>
      <c r="L102" s="102"/>
      <c r="M102" s="101"/>
      <c r="N102" s="101"/>
      <c r="O102" s="101"/>
      <c r="P102" s="61">
        <f t="shared" si="28"/>
        <v>0</v>
      </c>
      <c r="Q102" s="107"/>
      <c r="R102" s="107"/>
      <c r="S102" s="102"/>
      <c r="T102" s="101"/>
      <c r="U102" s="101"/>
      <c r="V102" s="102"/>
      <c r="W102" s="61">
        <f t="shared" si="29"/>
        <v>0</v>
      </c>
      <c r="X102" s="73">
        <f t="shared" si="20"/>
        <v>0</v>
      </c>
      <c r="Y102" s="73">
        <f t="shared" si="20"/>
        <v>0</v>
      </c>
      <c r="Z102" s="73">
        <f t="shared" si="20"/>
        <v>0</v>
      </c>
      <c r="AA102" s="73">
        <f t="shared" si="19"/>
        <v>0</v>
      </c>
      <c r="AB102" s="73">
        <f t="shared" si="19"/>
        <v>0</v>
      </c>
      <c r="AC102" s="73">
        <f t="shared" si="19"/>
        <v>0</v>
      </c>
      <c r="AD102" s="73">
        <f t="shared" si="19"/>
        <v>0</v>
      </c>
      <c r="AE102" s="62">
        <f t="shared" si="30"/>
        <v>0</v>
      </c>
      <c r="AF102" s="62">
        <f t="shared" si="31"/>
        <v>0</v>
      </c>
      <c r="AG102" s="69">
        <f aca="true" t="shared" si="38" ref="AG102:AG133">IF(AF102*5/40&gt;5,5,AF102*5/40)</f>
        <v>0</v>
      </c>
      <c r="AH102" s="49">
        <v>90</v>
      </c>
    </row>
    <row r="103" spans="1:34" ht="26.25" customHeight="1" hidden="1">
      <c r="A103" s="175"/>
      <c r="B103" s="178"/>
      <c r="C103" s="52" t="s">
        <v>235</v>
      </c>
      <c r="D103" s="53">
        <v>1</v>
      </c>
      <c r="E103" s="53">
        <v>2</v>
      </c>
      <c r="F103" s="53">
        <f t="shared" si="36"/>
        <v>3</v>
      </c>
      <c r="G103" s="54"/>
      <c r="H103" s="54"/>
      <c r="I103" s="54">
        <f t="shared" si="37"/>
        <v>0</v>
      </c>
      <c r="J103" s="101"/>
      <c r="K103" s="102"/>
      <c r="L103" s="102"/>
      <c r="M103" s="101"/>
      <c r="N103" s="101"/>
      <c r="O103" s="101"/>
      <c r="P103" s="61">
        <f t="shared" si="28"/>
        <v>0</v>
      </c>
      <c r="Q103" s="107"/>
      <c r="R103" s="107"/>
      <c r="S103" s="102"/>
      <c r="T103" s="101"/>
      <c r="U103" s="101"/>
      <c r="V103" s="102"/>
      <c r="W103" s="61">
        <f t="shared" si="29"/>
        <v>0</v>
      </c>
      <c r="X103" s="73">
        <f t="shared" si="20"/>
        <v>0</v>
      </c>
      <c r="Y103" s="73">
        <f t="shared" si="20"/>
        <v>0</v>
      </c>
      <c r="Z103" s="73">
        <f t="shared" si="20"/>
        <v>0</v>
      </c>
      <c r="AA103" s="73">
        <f t="shared" si="19"/>
        <v>0</v>
      </c>
      <c r="AB103" s="73">
        <f t="shared" si="19"/>
        <v>0</v>
      </c>
      <c r="AC103" s="73">
        <f t="shared" si="19"/>
        <v>0</v>
      </c>
      <c r="AD103" s="73">
        <f t="shared" si="19"/>
        <v>0</v>
      </c>
      <c r="AE103" s="62">
        <f t="shared" si="30"/>
        <v>0</v>
      </c>
      <c r="AF103" s="62">
        <f t="shared" si="31"/>
        <v>0</v>
      </c>
      <c r="AG103" s="69">
        <f t="shared" si="38"/>
        <v>0</v>
      </c>
      <c r="AH103" s="49">
        <v>91</v>
      </c>
    </row>
    <row r="104" spans="1:34" ht="26.25" customHeight="1" hidden="1">
      <c r="A104" s="175"/>
      <c r="B104" s="178"/>
      <c r="C104" s="52" t="s">
        <v>110</v>
      </c>
      <c r="D104" s="53">
        <v>6</v>
      </c>
      <c r="E104" s="53">
        <v>3</v>
      </c>
      <c r="F104" s="53">
        <f t="shared" si="36"/>
        <v>9</v>
      </c>
      <c r="G104" s="54">
        <v>1</v>
      </c>
      <c r="H104" s="54">
        <v>1</v>
      </c>
      <c r="I104" s="54">
        <f t="shared" si="37"/>
        <v>2</v>
      </c>
      <c r="J104" s="101"/>
      <c r="K104" s="102"/>
      <c r="L104" s="102"/>
      <c r="M104" s="101">
        <v>0</v>
      </c>
      <c r="N104" s="102"/>
      <c r="O104" s="102"/>
      <c r="P104" s="61">
        <f t="shared" si="28"/>
        <v>0</v>
      </c>
      <c r="Q104" s="107"/>
      <c r="R104" s="107"/>
      <c r="S104" s="102"/>
      <c r="T104" s="101">
        <v>2</v>
      </c>
      <c r="U104" s="102"/>
      <c r="V104" s="102"/>
      <c r="W104" s="61">
        <f t="shared" si="29"/>
        <v>2</v>
      </c>
      <c r="X104" s="73">
        <f t="shared" si="20"/>
        <v>0</v>
      </c>
      <c r="Y104" s="73">
        <f t="shared" si="20"/>
        <v>0</v>
      </c>
      <c r="Z104" s="73">
        <f t="shared" si="20"/>
        <v>0</v>
      </c>
      <c r="AA104" s="73">
        <f t="shared" si="19"/>
        <v>2</v>
      </c>
      <c r="AB104" s="73">
        <f t="shared" si="19"/>
        <v>0</v>
      </c>
      <c r="AC104" s="73">
        <f t="shared" si="19"/>
        <v>0</v>
      </c>
      <c r="AD104" s="73">
        <f t="shared" si="19"/>
        <v>2</v>
      </c>
      <c r="AE104" s="62">
        <f t="shared" si="30"/>
        <v>1.2</v>
      </c>
      <c r="AF104" s="62">
        <f t="shared" si="31"/>
        <v>13.333333333333334</v>
      </c>
      <c r="AG104" s="69">
        <f t="shared" si="38"/>
        <v>1.6666666666666667</v>
      </c>
      <c r="AH104" s="49">
        <v>92</v>
      </c>
    </row>
    <row r="105" spans="1:34" ht="26.25" customHeight="1">
      <c r="A105" s="176"/>
      <c r="B105" s="179"/>
      <c r="C105" s="52" t="s">
        <v>159</v>
      </c>
      <c r="D105" s="53">
        <f aca="true" t="shared" si="39" ref="D105:I105">+D104+D103+D102+D101+D100+D99+D98</f>
        <v>24</v>
      </c>
      <c r="E105" s="53">
        <f t="shared" si="39"/>
        <v>7</v>
      </c>
      <c r="F105" s="53">
        <f t="shared" si="39"/>
        <v>31</v>
      </c>
      <c r="G105" s="53">
        <f t="shared" si="39"/>
        <v>10</v>
      </c>
      <c r="H105" s="53">
        <f t="shared" si="39"/>
        <v>1</v>
      </c>
      <c r="I105" s="53">
        <f t="shared" si="39"/>
        <v>11</v>
      </c>
      <c r="J105" s="103"/>
      <c r="K105" s="103">
        <f>+K104+K103+K102+K101+K100+K99+K98</f>
        <v>0</v>
      </c>
      <c r="L105" s="103"/>
      <c r="M105" s="103">
        <f>+M104+M103+M102+M101+M100+M99+M98</f>
        <v>0</v>
      </c>
      <c r="N105" s="103">
        <f>+N104+N103+N102+N101+N100+N99+N98</f>
        <v>0</v>
      </c>
      <c r="O105" s="103"/>
      <c r="P105" s="61">
        <f t="shared" si="28"/>
        <v>0</v>
      </c>
      <c r="Q105" s="103"/>
      <c r="R105" s="103"/>
      <c r="S105" s="103">
        <f>+S104+S103+S102+S101+S100+S99+S98</f>
        <v>0</v>
      </c>
      <c r="T105" s="103">
        <f>+T104+T103+T102+T101+T100+T99+T98</f>
        <v>3</v>
      </c>
      <c r="U105" s="103">
        <f>+U104+U103+U102+U101+U100+U99+U98</f>
        <v>7</v>
      </c>
      <c r="V105" s="103">
        <f>+V104+V103+V102+V101+V100+V99+V98</f>
        <v>1</v>
      </c>
      <c r="W105" s="61">
        <f t="shared" si="29"/>
        <v>11</v>
      </c>
      <c r="X105" s="73">
        <f t="shared" si="20"/>
        <v>0</v>
      </c>
      <c r="Y105" s="73">
        <f t="shared" si="20"/>
        <v>0</v>
      </c>
      <c r="Z105" s="73">
        <f t="shared" si="20"/>
        <v>0</v>
      </c>
      <c r="AA105" s="73">
        <f t="shared" si="19"/>
        <v>3</v>
      </c>
      <c r="AB105" s="73">
        <f t="shared" si="19"/>
        <v>7</v>
      </c>
      <c r="AC105" s="73">
        <f t="shared" si="19"/>
        <v>1</v>
      </c>
      <c r="AD105" s="73">
        <f t="shared" si="19"/>
        <v>11</v>
      </c>
      <c r="AE105" s="62">
        <f t="shared" si="30"/>
        <v>8.4</v>
      </c>
      <c r="AF105" s="62">
        <f t="shared" si="31"/>
        <v>27.09677419354839</v>
      </c>
      <c r="AG105" s="69">
        <f t="shared" si="38"/>
        <v>3.387096774193549</v>
      </c>
      <c r="AH105" s="49"/>
    </row>
    <row r="106" spans="1:34" ht="26.25" customHeight="1" hidden="1">
      <c r="A106" s="174">
        <v>6</v>
      </c>
      <c r="B106" s="177" t="s">
        <v>168</v>
      </c>
      <c r="C106" s="52" t="s">
        <v>169</v>
      </c>
      <c r="D106" s="53">
        <v>2</v>
      </c>
      <c r="E106" s="53">
        <v>2</v>
      </c>
      <c r="F106" s="53">
        <f>+D106+E106</f>
        <v>4</v>
      </c>
      <c r="G106" s="54">
        <v>2</v>
      </c>
      <c r="H106" s="54">
        <v>0</v>
      </c>
      <c r="I106" s="54">
        <f>+H106+G106</f>
        <v>2</v>
      </c>
      <c r="J106" s="101"/>
      <c r="K106" s="102"/>
      <c r="L106" s="102"/>
      <c r="M106" s="101">
        <v>0</v>
      </c>
      <c r="N106" s="102"/>
      <c r="O106" s="102"/>
      <c r="P106" s="61">
        <f t="shared" si="28"/>
        <v>0</v>
      </c>
      <c r="Q106" s="107"/>
      <c r="R106" s="107"/>
      <c r="S106" s="102"/>
      <c r="T106" s="101">
        <v>2</v>
      </c>
      <c r="U106" s="102"/>
      <c r="V106" s="102"/>
      <c r="W106" s="61">
        <f t="shared" si="29"/>
        <v>2</v>
      </c>
      <c r="X106" s="73">
        <f t="shared" si="20"/>
        <v>0</v>
      </c>
      <c r="Y106" s="73">
        <f t="shared" si="20"/>
        <v>0</v>
      </c>
      <c r="Z106" s="73">
        <f t="shared" si="20"/>
        <v>0</v>
      </c>
      <c r="AA106" s="73">
        <f t="shared" si="19"/>
        <v>2</v>
      </c>
      <c r="AB106" s="73">
        <f t="shared" si="19"/>
        <v>0</v>
      </c>
      <c r="AC106" s="73">
        <f t="shared" si="19"/>
        <v>0</v>
      </c>
      <c r="AD106" s="73">
        <f aca="true" t="shared" si="40" ref="AD106:AD132">+W106+P106</f>
        <v>2</v>
      </c>
      <c r="AE106" s="62">
        <f t="shared" si="30"/>
        <v>1.2</v>
      </c>
      <c r="AF106" s="62">
        <f t="shared" si="31"/>
        <v>30</v>
      </c>
      <c r="AG106" s="69">
        <f t="shared" si="38"/>
        <v>3.75</v>
      </c>
      <c r="AH106" s="49">
        <v>17</v>
      </c>
    </row>
    <row r="107" spans="1:34" ht="26.25" customHeight="1" hidden="1">
      <c r="A107" s="175"/>
      <c r="B107" s="178"/>
      <c r="C107" s="52" t="s">
        <v>31</v>
      </c>
      <c r="D107" s="53">
        <v>1</v>
      </c>
      <c r="E107" s="53">
        <v>1</v>
      </c>
      <c r="F107" s="53">
        <f>+D107+E107</f>
        <v>2</v>
      </c>
      <c r="G107" s="54"/>
      <c r="H107" s="54"/>
      <c r="I107" s="54">
        <f>+H107+G107</f>
        <v>0</v>
      </c>
      <c r="J107" s="101"/>
      <c r="K107" s="102"/>
      <c r="L107" s="102"/>
      <c r="M107" s="101"/>
      <c r="N107" s="102"/>
      <c r="O107" s="102"/>
      <c r="P107" s="61">
        <f t="shared" si="28"/>
        <v>0</v>
      </c>
      <c r="Q107" s="107"/>
      <c r="R107" s="107"/>
      <c r="S107" s="102"/>
      <c r="T107" s="101"/>
      <c r="U107" s="102"/>
      <c r="V107" s="102"/>
      <c r="W107" s="61">
        <f t="shared" si="29"/>
        <v>0</v>
      </c>
      <c r="X107" s="73">
        <f t="shared" si="20"/>
        <v>0</v>
      </c>
      <c r="Y107" s="73">
        <f t="shared" si="20"/>
        <v>0</v>
      </c>
      <c r="Z107" s="73">
        <f t="shared" si="20"/>
        <v>0</v>
      </c>
      <c r="AA107" s="73">
        <f t="shared" si="20"/>
        <v>0</v>
      </c>
      <c r="AB107" s="73">
        <f t="shared" si="20"/>
        <v>0</v>
      </c>
      <c r="AC107" s="73">
        <f t="shared" si="20"/>
        <v>0</v>
      </c>
      <c r="AD107" s="73">
        <f t="shared" si="40"/>
        <v>0</v>
      </c>
      <c r="AE107" s="62">
        <f t="shared" si="30"/>
        <v>0</v>
      </c>
      <c r="AF107" s="62">
        <f t="shared" si="31"/>
        <v>0</v>
      </c>
      <c r="AG107" s="69">
        <f t="shared" si="38"/>
        <v>0</v>
      </c>
      <c r="AH107" s="49">
        <v>63</v>
      </c>
    </row>
    <row r="108" spans="1:34" ht="26.25" customHeight="1" hidden="1">
      <c r="A108" s="175"/>
      <c r="B108" s="178"/>
      <c r="C108" s="52" t="s">
        <v>170</v>
      </c>
      <c r="D108" s="53">
        <v>11</v>
      </c>
      <c r="E108" s="53">
        <v>0</v>
      </c>
      <c r="F108" s="53">
        <f>+D108+E108</f>
        <v>11</v>
      </c>
      <c r="G108" s="54">
        <v>1</v>
      </c>
      <c r="H108" s="54">
        <v>0</v>
      </c>
      <c r="I108" s="54">
        <f>+H108+G108</f>
        <v>1</v>
      </c>
      <c r="J108" s="101"/>
      <c r="K108" s="102"/>
      <c r="L108" s="102"/>
      <c r="M108" s="102"/>
      <c r="N108" s="101">
        <v>0</v>
      </c>
      <c r="O108" s="101"/>
      <c r="P108" s="61">
        <f t="shared" si="28"/>
        <v>0</v>
      </c>
      <c r="Q108" s="107"/>
      <c r="R108" s="107"/>
      <c r="S108" s="102"/>
      <c r="T108" s="102"/>
      <c r="U108" s="101">
        <v>1</v>
      </c>
      <c r="V108" s="102"/>
      <c r="W108" s="61">
        <f t="shared" si="29"/>
        <v>1</v>
      </c>
      <c r="X108" s="73">
        <f aca="true" t="shared" si="41" ref="X108:X132">+Q108+J108</f>
        <v>0</v>
      </c>
      <c r="Y108" s="73">
        <f aca="true" t="shared" si="42" ref="Y108:Y132">+R108+K108</f>
        <v>0</v>
      </c>
      <c r="Z108" s="73">
        <f aca="true" t="shared" si="43" ref="Z108:Z132">+S108+L108</f>
        <v>0</v>
      </c>
      <c r="AA108" s="73">
        <f aca="true" t="shared" si="44" ref="AA108:AA132">+T108+M108</f>
        <v>0</v>
      </c>
      <c r="AB108" s="73">
        <f aca="true" t="shared" si="45" ref="AB108:AB132">+U108+N108</f>
        <v>1</v>
      </c>
      <c r="AC108" s="73">
        <f aca="true" t="shared" si="46" ref="AC108:AC132">+V108+O108</f>
        <v>0</v>
      </c>
      <c r="AD108" s="73">
        <f t="shared" si="40"/>
        <v>1</v>
      </c>
      <c r="AE108" s="62">
        <f t="shared" si="30"/>
        <v>0.8</v>
      </c>
      <c r="AF108" s="62">
        <f t="shared" si="31"/>
        <v>7.272727272727273</v>
      </c>
      <c r="AG108" s="69">
        <f t="shared" si="38"/>
        <v>0.9090909090909092</v>
      </c>
      <c r="AH108" s="49">
        <v>102</v>
      </c>
    </row>
    <row r="109" spans="1:34" ht="26.25" customHeight="1" hidden="1">
      <c r="A109" s="175"/>
      <c r="B109" s="178"/>
      <c r="C109" s="52" t="s">
        <v>57</v>
      </c>
      <c r="D109" s="53">
        <v>1</v>
      </c>
      <c r="E109" s="53">
        <v>2</v>
      </c>
      <c r="F109" s="53">
        <f>+D109+E109</f>
        <v>3</v>
      </c>
      <c r="G109" s="54"/>
      <c r="H109" s="54"/>
      <c r="I109" s="54">
        <f>+H109+G109</f>
        <v>0</v>
      </c>
      <c r="J109" s="101"/>
      <c r="K109" s="102"/>
      <c r="L109" s="102"/>
      <c r="M109" s="102"/>
      <c r="N109" s="101"/>
      <c r="O109" s="101"/>
      <c r="P109" s="61">
        <f t="shared" si="28"/>
        <v>0</v>
      </c>
      <c r="Q109" s="107"/>
      <c r="R109" s="107"/>
      <c r="S109" s="102"/>
      <c r="T109" s="102"/>
      <c r="U109" s="101"/>
      <c r="V109" s="102"/>
      <c r="W109" s="61">
        <f t="shared" si="29"/>
        <v>0</v>
      </c>
      <c r="X109" s="73">
        <f t="shared" si="41"/>
        <v>0</v>
      </c>
      <c r="Y109" s="73">
        <f t="shared" si="42"/>
        <v>0</v>
      </c>
      <c r="Z109" s="73">
        <f t="shared" si="43"/>
        <v>0</v>
      </c>
      <c r="AA109" s="73">
        <f t="shared" si="44"/>
        <v>0</v>
      </c>
      <c r="AB109" s="73">
        <f t="shared" si="45"/>
        <v>0</v>
      </c>
      <c r="AC109" s="73">
        <f t="shared" si="46"/>
        <v>0</v>
      </c>
      <c r="AD109" s="73">
        <f t="shared" si="40"/>
        <v>0</v>
      </c>
      <c r="AE109" s="62">
        <f t="shared" si="30"/>
        <v>0</v>
      </c>
      <c r="AF109" s="62">
        <f t="shared" si="31"/>
        <v>0</v>
      </c>
      <c r="AG109" s="69">
        <f t="shared" si="38"/>
        <v>0</v>
      </c>
      <c r="AH109" s="49">
        <v>103</v>
      </c>
    </row>
    <row r="110" spans="1:34" ht="26.25" customHeight="1">
      <c r="A110" s="176"/>
      <c r="B110" s="179"/>
      <c r="C110" s="52" t="s">
        <v>159</v>
      </c>
      <c r="D110" s="53">
        <f aca="true" t="shared" si="47" ref="D110:I110">+D109+D108+D107+D106</f>
        <v>15</v>
      </c>
      <c r="E110" s="53">
        <f t="shared" si="47"/>
        <v>5</v>
      </c>
      <c r="F110" s="53">
        <f t="shared" si="47"/>
        <v>20</v>
      </c>
      <c r="G110" s="53">
        <f t="shared" si="47"/>
        <v>3</v>
      </c>
      <c r="H110" s="53">
        <f t="shared" si="47"/>
        <v>0</v>
      </c>
      <c r="I110" s="53">
        <f t="shared" si="47"/>
        <v>3</v>
      </c>
      <c r="J110" s="103"/>
      <c r="K110" s="103">
        <f>+K109+K108+K107+K106</f>
        <v>0</v>
      </c>
      <c r="L110" s="103"/>
      <c r="M110" s="103">
        <f>+M109+M108+M107+M106</f>
        <v>0</v>
      </c>
      <c r="N110" s="103">
        <f>+N109+N108+N107+N106</f>
        <v>0</v>
      </c>
      <c r="O110" s="103"/>
      <c r="P110" s="61">
        <f t="shared" si="28"/>
        <v>0</v>
      </c>
      <c r="Q110" s="103"/>
      <c r="R110" s="103"/>
      <c r="S110" s="103">
        <f>+S109+S108+S107+S106</f>
        <v>0</v>
      </c>
      <c r="T110" s="103">
        <f>+T109+T108+T107+T106</f>
        <v>2</v>
      </c>
      <c r="U110" s="103">
        <f>+U109+U108+U107+U106</f>
        <v>1</v>
      </c>
      <c r="V110" s="103">
        <f>+V109+V108+V107+V106</f>
        <v>0</v>
      </c>
      <c r="W110" s="61">
        <f t="shared" si="29"/>
        <v>3</v>
      </c>
      <c r="X110" s="73">
        <f t="shared" si="41"/>
        <v>0</v>
      </c>
      <c r="Y110" s="73">
        <f t="shared" si="42"/>
        <v>0</v>
      </c>
      <c r="Z110" s="73">
        <f t="shared" si="43"/>
        <v>0</v>
      </c>
      <c r="AA110" s="73">
        <f t="shared" si="44"/>
        <v>2</v>
      </c>
      <c r="AB110" s="73">
        <f t="shared" si="45"/>
        <v>1</v>
      </c>
      <c r="AC110" s="73">
        <f t="shared" si="46"/>
        <v>0</v>
      </c>
      <c r="AD110" s="73">
        <f t="shared" si="40"/>
        <v>3</v>
      </c>
      <c r="AE110" s="62">
        <f t="shared" si="30"/>
        <v>2</v>
      </c>
      <c r="AF110" s="62">
        <f t="shared" si="31"/>
        <v>10</v>
      </c>
      <c r="AG110" s="69">
        <f t="shared" si="38"/>
        <v>1.25</v>
      </c>
      <c r="AH110" s="49"/>
    </row>
    <row r="111" spans="1:34" ht="26.25" customHeight="1" hidden="1">
      <c r="A111" s="174">
        <v>7</v>
      </c>
      <c r="B111" s="177" t="s">
        <v>93</v>
      </c>
      <c r="C111" s="52" t="s">
        <v>83</v>
      </c>
      <c r="D111" s="53">
        <v>0</v>
      </c>
      <c r="E111" s="53">
        <v>5</v>
      </c>
      <c r="F111" s="53">
        <f aca="true" t="shared" si="48" ref="F111:F117">+D111+E111</f>
        <v>5</v>
      </c>
      <c r="G111" s="54">
        <v>0</v>
      </c>
      <c r="H111" s="54">
        <v>1</v>
      </c>
      <c r="I111" s="54">
        <f aca="true" t="shared" si="49" ref="I111:I117">+H111+G111</f>
        <v>1</v>
      </c>
      <c r="J111" s="101"/>
      <c r="K111" s="102"/>
      <c r="L111" s="102"/>
      <c r="M111" s="102"/>
      <c r="N111" s="101">
        <v>0</v>
      </c>
      <c r="O111" s="101"/>
      <c r="P111" s="61">
        <f t="shared" si="28"/>
        <v>0</v>
      </c>
      <c r="Q111" s="107"/>
      <c r="R111" s="107"/>
      <c r="S111" s="102"/>
      <c r="T111" s="102"/>
      <c r="U111" s="101">
        <v>1</v>
      </c>
      <c r="V111" s="102"/>
      <c r="W111" s="61">
        <f t="shared" si="29"/>
        <v>1</v>
      </c>
      <c r="X111" s="73">
        <f t="shared" si="41"/>
        <v>0</v>
      </c>
      <c r="Y111" s="73">
        <f t="shared" si="42"/>
        <v>0</v>
      </c>
      <c r="Z111" s="73">
        <f t="shared" si="43"/>
        <v>0</v>
      </c>
      <c r="AA111" s="73">
        <f t="shared" si="44"/>
        <v>0</v>
      </c>
      <c r="AB111" s="73">
        <f t="shared" si="45"/>
        <v>1</v>
      </c>
      <c r="AC111" s="73">
        <f t="shared" si="46"/>
        <v>0</v>
      </c>
      <c r="AD111" s="73">
        <f t="shared" si="40"/>
        <v>1</v>
      </c>
      <c r="AE111" s="62">
        <f t="shared" si="30"/>
        <v>0.8</v>
      </c>
      <c r="AF111" s="62">
        <f t="shared" si="31"/>
        <v>16</v>
      </c>
      <c r="AG111" s="69">
        <f t="shared" si="38"/>
        <v>2</v>
      </c>
      <c r="AH111" s="49">
        <v>49</v>
      </c>
    </row>
    <row r="112" spans="1:34" ht="26.25" customHeight="1" hidden="1">
      <c r="A112" s="175"/>
      <c r="B112" s="178"/>
      <c r="C112" s="52" t="s">
        <v>84</v>
      </c>
      <c r="D112" s="53">
        <v>4</v>
      </c>
      <c r="E112" s="53">
        <v>0</v>
      </c>
      <c r="F112" s="53">
        <f t="shared" si="48"/>
        <v>4</v>
      </c>
      <c r="G112" s="54">
        <v>1</v>
      </c>
      <c r="H112" s="54">
        <v>0</v>
      </c>
      <c r="I112" s="54">
        <f t="shared" si="49"/>
        <v>1</v>
      </c>
      <c r="J112" s="101"/>
      <c r="K112" s="102"/>
      <c r="L112" s="102"/>
      <c r="M112" s="102"/>
      <c r="N112" s="101">
        <v>0</v>
      </c>
      <c r="O112" s="101"/>
      <c r="P112" s="61">
        <f t="shared" si="28"/>
        <v>0</v>
      </c>
      <c r="Q112" s="107"/>
      <c r="R112" s="107"/>
      <c r="S112" s="102"/>
      <c r="T112" s="102"/>
      <c r="U112" s="101">
        <v>1</v>
      </c>
      <c r="V112" s="102"/>
      <c r="W112" s="61">
        <f t="shared" si="29"/>
        <v>1</v>
      </c>
      <c r="X112" s="73">
        <f t="shared" si="41"/>
        <v>0</v>
      </c>
      <c r="Y112" s="73">
        <f t="shared" si="42"/>
        <v>0</v>
      </c>
      <c r="Z112" s="73">
        <f t="shared" si="43"/>
        <v>0</v>
      </c>
      <c r="AA112" s="73">
        <f t="shared" si="44"/>
        <v>0</v>
      </c>
      <c r="AB112" s="73">
        <f t="shared" si="45"/>
        <v>1</v>
      </c>
      <c r="AC112" s="73">
        <f t="shared" si="46"/>
        <v>0</v>
      </c>
      <c r="AD112" s="73">
        <f t="shared" si="40"/>
        <v>1</v>
      </c>
      <c r="AE112" s="62">
        <f t="shared" si="30"/>
        <v>0.8</v>
      </c>
      <c r="AF112" s="62">
        <f t="shared" si="31"/>
        <v>20</v>
      </c>
      <c r="AG112" s="69">
        <f t="shared" si="38"/>
        <v>2.5</v>
      </c>
      <c r="AH112" s="49">
        <v>50</v>
      </c>
    </row>
    <row r="113" spans="1:34" ht="26.25" customHeight="1" hidden="1">
      <c r="A113" s="175"/>
      <c r="B113" s="178"/>
      <c r="C113" s="52" t="s">
        <v>145</v>
      </c>
      <c r="D113" s="53">
        <v>1</v>
      </c>
      <c r="E113" s="53">
        <v>0</v>
      </c>
      <c r="F113" s="53">
        <f t="shared" si="48"/>
        <v>1</v>
      </c>
      <c r="G113" s="54"/>
      <c r="H113" s="54"/>
      <c r="I113" s="54">
        <f t="shared" si="49"/>
        <v>0</v>
      </c>
      <c r="J113" s="101"/>
      <c r="K113" s="102"/>
      <c r="L113" s="102"/>
      <c r="M113" s="102"/>
      <c r="N113" s="101"/>
      <c r="O113" s="101"/>
      <c r="P113" s="61">
        <f t="shared" si="28"/>
        <v>0</v>
      </c>
      <c r="Q113" s="107"/>
      <c r="R113" s="107"/>
      <c r="S113" s="102"/>
      <c r="T113" s="102"/>
      <c r="U113" s="101"/>
      <c r="V113" s="102"/>
      <c r="W113" s="61">
        <f t="shared" si="29"/>
        <v>0</v>
      </c>
      <c r="X113" s="73">
        <f t="shared" si="41"/>
        <v>0</v>
      </c>
      <c r="Y113" s="73">
        <f t="shared" si="42"/>
        <v>0</v>
      </c>
      <c r="Z113" s="73">
        <f t="shared" si="43"/>
        <v>0</v>
      </c>
      <c r="AA113" s="73">
        <f t="shared" si="44"/>
        <v>0</v>
      </c>
      <c r="AB113" s="73">
        <f t="shared" si="45"/>
        <v>0</v>
      </c>
      <c r="AC113" s="73">
        <f t="shared" si="46"/>
        <v>0</v>
      </c>
      <c r="AD113" s="73">
        <f t="shared" si="40"/>
        <v>0</v>
      </c>
      <c r="AE113" s="62">
        <f t="shared" si="30"/>
        <v>0</v>
      </c>
      <c r="AF113" s="62">
        <f t="shared" si="31"/>
        <v>0</v>
      </c>
      <c r="AG113" s="69">
        <f t="shared" si="38"/>
        <v>0</v>
      </c>
      <c r="AH113" s="49">
        <v>51</v>
      </c>
    </row>
    <row r="114" spans="1:34" ht="26.25" customHeight="1" hidden="1">
      <c r="A114" s="175"/>
      <c r="B114" s="178"/>
      <c r="C114" s="52" t="s">
        <v>94</v>
      </c>
      <c r="D114" s="53">
        <v>5</v>
      </c>
      <c r="E114" s="53">
        <v>0</v>
      </c>
      <c r="F114" s="53">
        <f t="shared" si="48"/>
        <v>5</v>
      </c>
      <c r="G114" s="54">
        <v>2</v>
      </c>
      <c r="H114" s="54">
        <v>0</v>
      </c>
      <c r="I114" s="54">
        <f t="shared" si="49"/>
        <v>2</v>
      </c>
      <c r="J114" s="101"/>
      <c r="K114" s="102"/>
      <c r="L114" s="102"/>
      <c r="M114" s="102"/>
      <c r="N114" s="102"/>
      <c r="O114" s="102"/>
      <c r="P114" s="61">
        <f t="shared" si="28"/>
        <v>0</v>
      </c>
      <c r="Q114" s="107"/>
      <c r="R114" s="107"/>
      <c r="S114" s="101">
        <v>2</v>
      </c>
      <c r="T114" s="102"/>
      <c r="U114" s="102"/>
      <c r="V114" s="102"/>
      <c r="W114" s="61">
        <f t="shared" si="29"/>
        <v>2</v>
      </c>
      <c r="X114" s="73">
        <f t="shared" si="41"/>
        <v>0</v>
      </c>
      <c r="Y114" s="73">
        <f t="shared" si="42"/>
        <v>0</v>
      </c>
      <c r="Z114" s="73">
        <f t="shared" si="43"/>
        <v>2</v>
      </c>
      <c r="AA114" s="73">
        <f t="shared" si="44"/>
        <v>0</v>
      </c>
      <c r="AB114" s="73">
        <f t="shared" si="45"/>
        <v>0</v>
      </c>
      <c r="AC114" s="73">
        <f t="shared" si="46"/>
        <v>0</v>
      </c>
      <c r="AD114" s="73">
        <f t="shared" si="40"/>
        <v>2</v>
      </c>
      <c r="AE114" s="62">
        <f t="shared" si="30"/>
        <v>0.8</v>
      </c>
      <c r="AF114" s="62">
        <f t="shared" si="31"/>
        <v>16</v>
      </c>
      <c r="AG114" s="69">
        <f t="shared" si="38"/>
        <v>2</v>
      </c>
      <c r="AH114" s="49">
        <v>55</v>
      </c>
    </row>
    <row r="115" spans="1:34" ht="26.25" customHeight="1" hidden="1">
      <c r="A115" s="175"/>
      <c r="B115" s="178"/>
      <c r="C115" s="52" t="s">
        <v>153</v>
      </c>
      <c r="D115" s="53">
        <v>4</v>
      </c>
      <c r="E115" s="53">
        <v>0</v>
      </c>
      <c r="F115" s="53">
        <f t="shared" si="48"/>
        <v>4</v>
      </c>
      <c r="G115" s="54"/>
      <c r="H115" s="54"/>
      <c r="I115" s="54">
        <f t="shared" si="49"/>
        <v>0</v>
      </c>
      <c r="J115" s="101"/>
      <c r="K115" s="102"/>
      <c r="L115" s="102"/>
      <c r="M115" s="102"/>
      <c r="N115" s="102"/>
      <c r="O115" s="102"/>
      <c r="P115" s="61">
        <f t="shared" si="28"/>
        <v>0</v>
      </c>
      <c r="Q115" s="107"/>
      <c r="R115" s="107"/>
      <c r="S115" s="101"/>
      <c r="T115" s="102"/>
      <c r="U115" s="102"/>
      <c r="V115" s="102"/>
      <c r="W115" s="61">
        <f t="shared" si="29"/>
        <v>0</v>
      </c>
      <c r="X115" s="73">
        <f t="shared" si="41"/>
        <v>0</v>
      </c>
      <c r="Y115" s="73">
        <f t="shared" si="42"/>
        <v>0</v>
      </c>
      <c r="Z115" s="73">
        <f t="shared" si="43"/>
        <v>0</v>
      </c>
      <c r="AA115" s="73">
        <f t="shared" si="44"/>
        <v>0</v>
      </c>
      <c r="AB115" s="73">
        <f t="shared" si="45"/>
        <v>0</v>
      </c>
      <c r="AC115" s="73">
        <f t="shared" si="46"/>
        <v>0</v>
      </c>
      <c r="AD115" s="73">
        <f t="shared" si="40"/>
        <v>0</v>
      </c>
      <c r="AE115" s="62">
        <f t="shared" si="30"/>
        <v>0</v>
      </c>
      <c r="AF115" s="62">
        <f t="shared" si="31"/>
        <v>0</v>
      </c>
      <c r="AG115" s="69">
        <f t="shared" si="38"/>
        <v>0</v>
      </c>
      <c r="AH115" s="49">
        <v>56</v>
      </c>
    </row>
    <row r="116" spans="1:34" ht="26.25" customHeight="1" hidden="1">
      <c r="A116" s="175"/>
      <c r="B116" s="178"/>
      <c r="C116" s="52" t="s">
        <v>231</v>
      </c>
      <c r="D116" s="53">
        <v>1</v>
      </c>
      <c r="E116" s="53">
        <v>0</v>
      </c>
      <c r="F116" s="53">
        <f t="shared" si="48"/>
        <v>1</v>
      </c>
      <c r="G116" s="54"/>
      <c r="H116" s="54"/>
      <c r="I116" s="54">
        <f t="shared" si="49"/>
        <v>0</v>
      </c>
      <c r="J116" s="101"/>
      <c r="K116" s="102"/>
      <c r="L116" s="102"/>
      <c r="M116" s="102"/>
      <c r="N116" s="102"/>
      <c r="O116" s="102"/>
      <c r="P116" s="61">
        <f t="shared" si="28"/>
        <v>0</v>
      </c>
      <c r="Q116" s="107"/>
      <c r="R116" s="107"/>
      <c r="S116" s="101"/>
      <c r="T116" s="102"/>
      <c r="U116" s="102"/>
      <c r="V116" s="102"/>
      <c r="W116" s="61">
        <f t="shared" si="29"/>
        <v>0</v>
      </c>
      <c r="X116" s="73">
        <f t="shared" si="41"/>
        <v>0</v>
      </c>
      <c r="Y116" s="73">
        <f t="shared" si="42"/>
        <v>0</v>
      </c>
      <c r="Z116" s="73">
        <f t="shared" si="43"/>
        <v>0</v>
      </c>
      <c r="AA116" s="73">
        <f t="shared" si="44"/>
        <v>0</v>
      </c>
      <c r="AB116" s="73">
        <f t="shared" si="45"/>
        <v>0</v>
      </c>
      <c r="AC116" s="73">
        <f t="shared" si="46"/>
        <v>0</v>
      </c>
      <c r="AD116" s="73">
        <f t="shared" si="40"/>
        <v>0</v>
      </c>
      <c r="AE116" s="62">
        <f t="shared" si="30"/>
        <v>0</v>
      </c>
      <c r="AF116" s="62">
        <f t="shared" si="31"/>
        <v>0</v>
      </c>
      <c r="AG116" s="69">
        <f t="shared" si="38"/>
        <v>0</v>
      </c>
      <c r="AH116" s="49">
        <v>57</v>
      </c>
    </row>
    <row r="117" spans="1:34" ht="26.25" customHeight="1" hidden="1">
      <c r="A117" s="175"/>
      <c r="B117" s="178"/>
      <c r="C117" s="52" t="s">
        <v>147</v>
      </c>
      <c r="D117" s="53">
        <v>3</v>
      </c>
      <c r="E117" s="53">
        <v>0</v>
      </c>
      <c r="F117" s="53">
        <f t="shared" si="48"/>
        <v>3</v>
      </c>
      <c r="G117" s="54">
        <v>3</v>
      </c>
      <c r="H117" s="54">
        <v>0</v>
      </c>
      <c r="I117" s="54">
        <f t="shared" si="49"/>
        <v>3</v>
      </c>
      <c r="J117" s="101"/>
      <c r="K117" s="102"/>
      <c r="L117" s="102"/>
      <c r="M117" s="101">
        <v>0</v>
      </c>
      <c r="N117" s="101">
        <v>0</v>
      </c>
      <c r="O117" s="101"/>
      <c r="P117" s="61">
        <f t="shared" si="28"/>
        <v>0</v>
      </c>
      <c r="Q117" s="107"/>
      <c r="R117" s="107"/>
      <c r="S117" s="102"/>
      <c r="T117" s="101">
        <v>2</v>
      </c>
      <c r="U117" s="101">
        <v>1</v>
      </c>
      <c r="V117" s="102"/>
      <c r="W117" s="61">
        <f t="shared" si="29"/>
        <v>3</v>
      </c>
      <c r="X117" s="73">
        <f t="shared" si="41"/>
        <v>0</v>
      </c>
      <c r="Y117" s="73">
        <f t="shared" si="42"/>
        <v>0</v>
      </c>
      <c r="Z117" s="73">
        <f t="shared" si="43"/>
        <v>0</v>
      </c>
      <c r="AA117" s="73">
        <f t="shared" si="44"/>
        <v>2</v>
      </c>
      <c r="AB117" s="73">
        <f t="shared" si="45"/>
        <v>1</v>
      </c>
      <c r="AC117" s="73">
        <f t="shared" si="46"/>
        <v>0</v>
      </c>
      <c r="AD117" s="73">
        <f t="shared" si="40"/>
        <v>3</v>
      </c>
      <c r="AE117" s="62">
        <f t="shared" si="30"/>
        <v>2</v>
      </c>
      <c r="AF117" s="62">
        <f t="shared" si="31"/>
        <v>66.66666666666666</v>
      </c>
      <c r="AG117" s="69">
        <f t="shared" si="38"/>
        <v>5</v>
      </c>
      <c r="AH117" s="49">
        <v>95</v>
      </c>
    </row>
    <row r="118" spans="1:34" ht="26.25" customHeight="1">
      <c r="A118" s="176"/>
      <c r="B118" s="179"/>
      <c r="C118" s="52" t="s">
        <v>159</v>
      </c>
      <c r="D118" s="53">
        <f aca="true" t="shared" si="50" ref="D118:I118">+D117+D116+D115+D114+D113+D112+D111</f>
        <v>18</v>
      </c>
      <c r="E118" s="53">
        <f t="shared" si="50"/>
        <v>5</v>
      </c>
      <c r="F118" s="53">
        <f t="shared" si="50"/>
        <v>23</v>
      </c>
      <c r="G118" s="53">
        <f t="shared" si="50"/>
        <v>6</v>
      </c>
      <c r="H118" s="53">
        <f t="shared" si="50"/>
        <v>1</v>
      </c>
      <c r="I118" s="53">
        <f t="shared" si="50"/>
        <v>7</v>
      </c>
      <c r="J118" s="103"/>
      <c r="K118" s="103">
        <f>+K117+K116+K115+K114+K113+K112+K111</f>
        <v>0</v>
      </c>
      <c r="L118" s="103"/>
      <c r="M118" s="103">
        <f>+M117+M116+M115+M114+M113+M112+M111</f>
        <v>0</v>
      </c>
      <c r="N118" s="103">
        <f>+N117+N116+N115+N114+N113+N112+N111</f>
        <v>0</v>
      </c>
      <c r="O118" s="103"/>
      <c r="P118" s="61">
        <f t="shared" si="28"/>
        <v>0</v>
      </c>
      <c r="Q118" s="103"/>
      <c r="R118" s="103"/>
      <c r="S118" s="103">
        <f>+S117+S116+S115+S114+S113+S112+S111</f>
        <v>2</v>
      </c>
      <c r="T118" s="103">
        <f>+T117+T116+T115+T114+T113+T112+T111</f>
        <v>2</v>
      </c>
      <c r="U118" s="103">
        <f>+U117+U116+U115+U114+U113+U112+U111</f>
        <v>3</v>
      </c>
      <c r="V118" s="103">
        <f>+V117+V116+V115+V114+V113+V112+V111</f>
        <v>0</v>
      </c>
      <c r="W118" s="61">
        <f t="shared" si="29"/>
        <v>7</v>
      </c>
      <c r="X118" s="73">
        <f t="shared" si="41"/>
        <v>0</v>
      </c>
      <c r="Y118" s="73">
        <f t="shared" si="42"/>
        <v>0</v>
      </c>
      <c r="Z118" s="73">
        <f t="shared" si="43"/>
        <v>2</v>
      </c>
      <c r="AA118" s="73">
        <f t="shared" si="44"/>
        <v>2</v>
      </c>
      <c r="AB118" s="73">
        <f t="shared" si="45"/>
        <v>3</v>
      </c>
      <c r="AC118" s="73">
        <f t="shared" si="46"/>
        <v>0</v>
      </c>
      <c r="AD118" s="73">
        <f t="shared" si="40"/>
        <v>7</v>
      </c>
      <c r="AE118" s="62">
        <f t="shared" si="30"/>
        <v>4.4</v>
      </c>
      <c r="AF118" s="62">
        <f t="shared" si="31"/>
        <v>19.130434782608695</v>
      </c>
      <c r="AG118" s="69">
        <f t="shared" si="38"/>
        <v>2.391304347826087</v>
      </c>
      <c r="AH118" s="49"/>
    </row>
    <row r="119" spans="1:34" s="46" customFormat="1" ht="26.25" customHeight="1">
      <c r="A119" s="166" t="s">
        <v>322</v>
      </c>
      <c r="B119" s="166"/>
      <c r="C119" s="166"/>
      <c r="D119" s="68">
        <f aca="true" t="shared" si="51" ref="D119:I119">+D122+D125+D132</f>
        <v>3</v>
      </c>
      <c r="E119" s="68">
        <f t="shared" si="51"/>
        <v>100</v>
      </c>
      <c r="F119" s="68">
        <f t="shared" si="51"/>
        <v>103</v>
      </c>
      <c r="G119" s="68">
        <f t="shared" si="51"/>
        <v>0</v>
      </c>
      <c r="H119" s="68">
        <f t="shared" si="51"/>
        <v>6</v>
      </c>
      <c r="I119" s="68">
        <f t="shared" si="51"/>
        <v>6</v>
      </c>
      <c r="J119" s="104"/>
      <c r="K119" s="104">
        <f>+K122+K125+K132</f>
        <v>0</v>
      </c>
      <c r="L119" s="104"/>
      <c r="M119" s="104">
        <f>+M122+M125+M132</f>
        <v>0</v>
      </c>
      <c r="N119" s="104">
        <f>+N122+N125+N132</f>
        <v>0</v>
      </c>
      <c r="O119" s="104"/>
      <c r="P119" s="61">
        <f t="shared" si="28"/>
        <v>0</v>
      </c>
      <c r="Q119" s="104"/>
      <c r="R119" s="104"/>
      <c r="S119" s="104">
        <f>+S122+S125+S132</f>
        <v>0</v>
      </c>
      <c r="T119" s="104">
        <f>+T122+T125+T132</f>
        <v>3</v>
      </c>
      <c r="U119" s="104">
        <f>+U122+U125+U132</f>
        <v>3</v>
      </c>
      <c r="V119" s="104">
        <f>+V122+V125+V132</f>
        <v>0</v>
      </c>
      <c r="W119" s="61">
        <f t="shared" si="29"/>
        <v>6</v>
      </c>
      <c r="X119" s="73">
        <f t="shared" si="41"/>
        <v>0</v>
      </c>
      <c r="Y119" s="73">
        <f t="shared" si="42"/>
        <v>0</v>
      </c>
      <c r="Z119" s="73">
        <f t="shared" si="43"/>
        <v>0</v>
      </c>
      <c r="AA119" s="73">
        <f t="shared" si="44"/>
        <v>3</v>
      </c>
      <c r="AB119" s="73">
        <f t="shared" si="45"/>
        <v>3</v>
      </c>
      <c r="AC119" s="73">
        <f t="shared" si="46"/>
        <v>0</v>
      </c>
      <c r="AD119" s="73">
        <f t="shared" si="40"/>
        <v>6</v>
      </c>
      <c r="AE119" s="69">
        <f t="shared" si="30"/>
        <v>4.2</v>
      </c>
      <c r="AF119" s="69">
        <f t="shared" si="31"/>
        <v>4.077669902912621</v>
      </c>
      <c r="AG119" s="69">
        <f t="shared" si="38"/>
        <v>0.5097087378640777</v>
      </c>
      <c r="AH119" s="82"/>
    </row>
    <row r="120" spans="1:34" ht="26.25" customHeight="1" hidden="1">
      <c r="A120" s="174">
        <v>1</v>
      </c>
      <c r="B120" s="177" t="s">
        <v>268</v>
      </c>
      <c r="C120" s="52" t="s">
        <v>269</v>
      </c>
      <c r="D120" s="53">
        <v>0</v>
      </c>
      <c r="E120" s="53">
        <v>3</v>
      </c>
      <c r="F120" s="53">
        <f>+D120+E120</f>
        <v>3</v>
      </c>
      <c r="G120" s="54">
        <v>0</v>
      </c>
      <c r="H120" s="54">
        <v>1</v>
      </c>
      <c r="I120" s="54">
        <f>+H120+G120</f>
        <v>1</v>
      </c>
      <c r="J120" s="101"/>
      <c r="K120" s="102"/>
      <c r="L120" s="102"/>
      <c r="M120" s="101">
        <v>0</v>
      </c>
      <c r="N120" s="102"/>
      <c r="O120" s="102"/>
      <c r="P120" s="61">
        <f t="shared" si="28"/>
        <v>0</v>
      </c>
      <c r="Q120" s="107"/>
      <c r="R120" s="107"/>
      <c r="S120" s="102"/>
      <c r="T120" s="101">
        <v>1</v>
      </c>
      <c r="U120" s="102"/>
      <c r="V120" s="102"/>
      <c r="W120" s="61">
        <f t="shared" si="29"/>
        <v>1</v>
      </c>
      <c r="X120" s="73">
        <f t="shared" si="41"/>
        <v>0</v>
      </c>
      <c r="Y120" s="73">
        <f t="shared" si="42"/>
        <v>0</v>
      </c>
      <c r="Z120" s="73">
        <f t="shared" si="43"/>
        <v>0</v>
      </c>
      <c r="AA120" s="73">
        <f t="shared" si="44"/>
        <v>1</v>
      </c>
      <c r="AB120" s="73">
        <f t="shared" si="45"/>
        <v>0</v>
      </c>
      <c r="AC120" s="73">
        <f t="shared" si="46"/>
        <v>0</v>
      </c>
      <c r="AD120" s="73">
        <f t="shared" si="40"/>
        <v>1</v>
      </c>
      <c r="AE120" s="62">
        <f t="shared" si="30"/>
        <v>0.6</v>
      </c>
      <c r="AF120" s="62">
        <f t="shared" si="31"/>
        <v>20</v>
      </c>
      <c r="AG120" s="69">
        <f t="shared" si="38"/>
        <v>2.5</v>
      </c>
      <c r="AH120" s="49">
        <v>18</v>
      </c>
    </row>
    <row r="121" spans="1:34" ht="26.25" customHeight="1" hidden="1">
      <c r="A121" s="175"/>
      <c r="B121" s="178"/>
      <c r="C121" s="52" t="s">
        <v>272</v>
      </c>
      <c r="D121" s="53">
        <v>1</v>
      </c>
      <c r="E121" s="53">
        <v>0</v>
      </c>
      <c r="F121" s="53">
        <f>+D121+E121</f>
        <v>1</v>
      </c>
      <c r="G121" s="54"/>
      <c r="H121" s="54"/>
      <c r="I121" s="54">
        <f>+H121+G121</f>
        <v>0</v>
      </c>
      <c r="J121" s="101"/>
      <c r="K121" s="102"/>
      <c r="L121" s="102"/>
      <c r="M121" s="101"/>
      <c r="N121" s="102"/>
      <c r="O121" s="102"/>
      <c r="P121" s="61">
        <f t="shared" si="28"/>
        <v>0</v>
      </c>
      <c r="Q121" s="107"/>
      <c r="R121" s="107"/>
      <c r="S121" s="102"/>
      <c r="T121" s="101"/>
      <c r="U121" s="102"/>
      <c r="V121" s="102"/>
      <c r="W121" s="61">
        <f t="shared" si="29"/>
        <v>0</v>
      </c>
      <c r="X121" s="73">
        <f t="shared" si="41"/>
        <v>0</v>
      </c>
      <c r="Y121" s="73">
        <f t="shared" si="42"/>
        <v>0</v>
      </c>
      <c r="Z121" s="73">
        <f t="shared" si="43"/>
        <v>0</v>
      </c>
      <c r="AA121" s="73">
        <f t="shared" si="44"/>
        <v>0</v>
      </c>
      <c r="AB121" s="73">
        <f t="shared" si="45"/>
        <v>0</v>
      </c>
      <c r="AC121" s="73">
        <f t="shared" si="46"/>
        <v>0</v>
      </c>
      <c r="AD121" s="73">
        <f t="shared" si="40"/>
        <v>0</v>
      </c>
      <c r="AE121" s="62">
        <f t="shared" si="30"/>
        <v>0</v>
      </c>
      <c r="AF121" s="62">
        <f t="shared" si="31"/>
        <v>0</v>
      </c>
      <c r="AG121" s="69">
        <f t="shared" si="38"/>
        <v>0</v>
      </c>
      <c r="AH121" s="49">
        <v>19</v>
      </c>
    </row>
    <row r="122" spans="1:34" ht="26.25" customHeight="1">
      <c r="A122" s="176"/>
      <c r="B122" s="179"/>
      <c r="C122" s="52" t="s">
        <v>159</v>
      </c>
      <c r="D122" s="53">
        <f aca="true" t="shared" si="52" ref="D122:I122">+D121+D120</f>
        <v>1</v>
      </c>
      <c r="E122" s="53">
        <f t="shared" si="52"/>
        <v>3</v>
      </c>
      <c r="F122" s="53">
        <f t="shared" si="52"/>
        <v>4</v>
      </c>
      <c r="G122" s="53">
        <f t="shared" si="52"/>
        <v>0</v>
      </c>
      <c r="H122" s="53">
        <f t="shared" si="52"/>
        <v>1</v>
      </c>
      <c r="I122" s="53">
        <f t="shared" si="52"/>
        <v>1</v>
      </c>
      <c r="J122" s="103"/>
      <c r="K122" s="103">
        <f>+K121+K120</f>
        <v>0</v>
      </c>
      <c r="L122" s="103"/>
      <c r="M122" s="103">
        <f>+M121+M120</f>
        <v>0</v>
      </c>
      <c r="N122" s="103">
        <f>+N121+N120</f>
        <v>0</v>
      </c>
      <c r="O122" s="103"/>
      <c r="P122" s="61">
        <f t="shared" si="28"/>
        <v>0</v>
      </c>
      <c r="Q122" s="103"/>
      <c r="R122" s="103"/>
      <c r="S122" s="103">
        <f>+S121+S120</f>
        <v>0</v>
      </c>
      <c r="T122" s="103">
        <f>+T121+T120</f>
        <v>1</v>
      </c>
      <c r="U122" s="103">
        <f>+U121+U120</f>
        <v>0</v>
      </c>
      <c r="V122" s="103">
        <f>+V121+V120</f>
        <v>0</v>
      </c>
      <c r="W122" s="61">
        <f t="shared" si="29"/>
        <v>1</v>
      </c>
      <c r="X122" s="73">
        <f t="shared" si="41"/>
        <v>0</v>
      </c>
      <c r="Y122" s="73">
        <f t="shared" si="42"/>
        <v>0</v>
      </c>
      <c r="Z122" s="73">
        <f t="shared" si="43"/>
        <v>0</v>
      </c>
      <c r="AA122" s="73">
        <f t="shared" si="44"/>
        <v>1</v>
      </c>
      <c r="AB122" s="73">
        <f t="shared" si="45"/>
        <v>0</v>
      </c>
      <c r="AC122" s="73">
        <f t="shared" si="46"/>
        <v>0</v>
      </c>
      <c r="AD122" s="73">
        <f t="shared" si="40"/>
        <v>1</v>
      </c>
      <c r="AE122" s="62">
        <f t="shared" si="30"/>
        <v>0.6</v>
      </c>
      <c r="AF122" s="62">
        <f t="shared" si="31"/>
        <v>15</v>
      </c>
      <c r="AG122" s="69">
        <f t="shared" si="38"/>
        <v>1.875</v>
      </c>
      <c r="AH122" s="49"/>
    </row>
    <row r="123" spans="1:34" ht="26.25" customHeight="1" hidden="1">
      <c r="A123" s="174">
        <v>2</v>
      </c>
      <c r="B123" s="177" t="s">
        <v>148</v>
      </c>
      <c r="C123" s="52" t="s">
        <v>154</v>
      </c>
      <c r="D123" s="53">
        <v>0</v>
      </c>
      <c r="E123" s="53">
        <v>8</v>
      </c>
      <c r="F123" s="53">
        <f>+D123+E123</f>
        <v>8</v>
      </c>
      <c r="G123" s="54">
        <v>0</v>
      </c>
      <c r="H123" s="54">
        <v>2</v>
      </c>
      <c r="I123" s="54">
        <f>+H123+G123</f>
        <v>2</v>
      </c>
      <c r="J123" s="101"/>
      <c r="K123" s="102"/>
      <c r="L123" s="102"/>
      <c r="M123" s="102"/>
      <c r="N123" s="101">
        <v>0</v>
      </c>
      <c r="O123" s="101"/>
      <c r="P123" s="61">
        <f t="shared" si="28"/>
        <v>0</v>
      </c>
      <c r="Q123" s="107"/>
      <c r="R123" s="107"/>
      <c r="S123" s="102"/>
      <c r="T123" s="102"/>
      <c r="U123" s="101">
        <v>2</v>
      </c>
      <c r="V123" s="102"/>
      <c r="W123" s="61">
        <f t="shared" si="29"/>
        <v>2</v>
      </c>
      <c r="X123" s="73">
        <f t="shared" si="41"/>
        <v>0</v>
      </c>
      <c r="Y123" s="73">
        <f t="shared" si="42"/>
        <v>0</v>
      </c>
      <c r="Z123" s="73">
        <f t="shared" si="43"/>
        <v>0</v>
      </c>
      <c r="AA123" s="73">
        <f t="shared" si="44"/>
        <v>0</v>
      </c>
      <c r="AB123" s="73">
        <f t="shared" si="45"/>
        <v>2</v>
      </c>
      <c r="AC123" s="73">
        <f t="shared" si="46"/>
        <v>0</v>
      </c>
      <c r="AD123" s="73">
        <f t="shared" si="40"/>
        <v>2</v>
      </c>
      <c r="AE123" s="62">
        <f t="shared" si="30"/>
        <v>1.6</v>
      </c>
      <c r="AF123" s="62">
        <f t="shared" si="31"/>
        <v>20</v>
      </c>
      <c r="AG123" s="69">
        <f t="shared" si="38"/>
        <v>2.5</v>
      </c>
      <c r="AH123" s="49">
        <v>75</v>
      </c>
    </row>
    <row r="124" spans="1:34" ht="26.25" customHeight="1" hidden="1">
      <c r="A124" s="175"/>
      <c r="B124" s="178"/>
      <c r="C124" s="52" t="s">
        <v>149</v>
      </c>
      <c r="D124" s="53">
        <v>0</v>
      </c>
      <c r="E124" s="53">
        <v>4</v>
      </c>
      <c r="F124" s="53">
        <f>+D124+E124</f>
        <v>4</v>
      </c>
      <c r="G124" s="54">
        <v>0</v>
      </c>
      <c r="H124" s="54">
        <v>1</v>
      </c>
      <c r="I124" s="54">
        <f>+H124+G124</f>
        <v>1</v>
      </c>
      <c r="J124" s="101"/>
      <c r="K124" s="102"/>
      <c r="L124" s="102"/>
      <c r="M124" s="102"/>
      <c r="N124" s="101">
        <v>0</v>
      </c>
      <c r="O124" s="101"/>
      <c r="P124" s="61">
        <f t="shared" si="28"/>
        <v>0</v>
      </c>
      <c r="Q124" s="107"/>
      <c r="R124" s="107"/>
      <c r="S124" s="102"/>
      <c r="T124" s="102"/>
      <c r="U124" s="101">
        <v>1</v>
      </c>
      <c r="V124" s="102"/>
      <c r="W124" s="61">
        <f t="shared" si="29"/>
        <v>1</v>
      </c>
      <c r="X124" s="73">
        <f t="shared" si="41"/>
        <v>0</v>
      </c>
      <c r="Y124" s="73">
        <f t="shared" si="42"/>
        <v>0</v>
      </c>
      <c r="Z124" s="73">
        <f t="shared" si="43"/>
        <v>0</v>
      </c>
      <c r="AA124" s="73">
        <f t="shared" si="44"/>
        <v>0</v>
      </c>
      <c r="AB124" s="73">
        <f t="shared" si="45"/>
        <v>1</v>
      </c>
      <c r="AC124" s="73">
        <f t="shared" si="46"/>
        <v>0</v>
      </c>
      <c r="AD124" s="73">
        <f t="shared" si="40"/>
        <v>1</v>
      </c>
      <c r="AE124" s="62">
        <f t="shared" si="30"/>
        <v>0.8</v>
      </c>
      <c r="AF124" s="62">
        <f t="shared" si="31"/>
        <v>20</v>
      </c>
      <c r="AG124" s="69">
        <f t="shared" si="38"/>
        <v>2.5</v>
      </c>
      <c r="AH124" s="49">
        <v>94</v>
      </c>
    </row>
    <row r="125" spans="1:34" ht="26.25" customHeight="1">
      <c r="A125" s="176"/>
      <c r="B125" s="179"/>
      <c r="C125" s="52" t="s">
        <v>159</v>
      </c>
      <c r="D125" s="53">
        <f aca="true" t="shared" si="53" ref="D125:I125">+D124+D123</f>
        <v>0</v>
      </c>
      <c r="E125" s="53">
        <f t="shared" si="53"/>
        <v>12</v>
      </c>
      <c r="F125" s="53">
        <f t="shared" si="53"/>
        <v>12</v>
      </c>
      <c r="G125" s="53">
        <f t="shared" si="53"/>
        <v>0</v>
      </c>
      <c r="H125" s="53">
        <f t="shared" si="53"/>
        <v>3</v>
      </c>
      <c r="I125" s="53">
        <f t="shared" si="53"/>
        <v>3</v>
      </c>
      <c r="J125" s="103"/>
      <c r="K125" s="103">
        <f>+K124+K123</f>
        <v>0</v>
      </c>
      <c r="L125" s="103"/>
      <c r="M125" s="103">
        <f>+M124+M123</f>
        <v>0</v>
      </c>
      <c r="N125" s="103">
        <f>+N124+N123</f>
        <v>0</v>
      </c>
      <c r="O125" s="103"/>
      <c r="P125" s="61">
        <f t="shared" si="28"/>
        <v>0</v>
      </c>
      <c r="Q125" s="103"/>
      <c r="R125" s="103"/>
      <c r="S125" s="103">
        <f>+S124+S123</f>
        <v>0</v>
      </c>
      <c r="T125" s="103">
        <f>+T124+T123</f>
        <v>0</v>
      </c>
      <c r="U125" s="103">
        <f>+U124+U123</f>
        <v>3</v>
      </c>
      <c r="V125" s="103">
        <f>+V124+V123</f>
        <v>0</v>
      </c>
      <c r="W125" s="61">
        <f t="shared" si="29"/>
        <v>3</v>
      </c>
      <c r="X125" s="73">
        <f t="shared" si="41"/>
        <v>0</v>
      </c>
      <c r="Y125" s="73">
        <f t="shared" si="42"/>
        <v>0</v>
      </c>
      <c r="Z125" s="73">
        <f t="shared" si="43"/>
        <v>0</v>
      </c>
      <c r="AA125" s="73">
        <f t="shared" si="44"/>
        <v>0</v>
      </c>
      <c r="AB125" s="73">
        <f t="shared" si="45"/>
        <v>3</v>
      </c>
      <c r="AC125" s="73">
        <f t="shared" si="46"/>
        <v>0</v>
      </c>
      <c r="AD125" s="73">
        <f t="shared" si="40"/>
        <v>3</v>
      </c>
      <c r="AE125" s="62">
        <f t="shared" si="30"/>
        <v>2.4000000000000004</v>
      </c>
      <c r="AF125" s="62">
        <f t="shared" si="31"/>
        <v>20.000000000000004</v>
      </c>
      <c r="AG125" s="69">
        <f t="shared" si="38"/>
        <v>2.5000000000000004</v>
      </c>
      <c r="AH125" s="49"/>
    </row>
    <row r="126" spans="1:34" ht="26.25" customHeight="1" hidden="1">
      <c r="A126" s="174">
        <v>3</v>
      </c>
      <c r="B126" s="177" t="s">
        <v>246</v>
      </c>
      <c r="C126" s="52" t="s">
        <v>164</v>
      </c>
      <c r="D126" s="53">
        <v>0</v>
      </c>
      <c r="E126" s="53">
        <v>17</v>
      </c>
      <c r="F126" s="53">
        <f aca="true" t="shared" si="54" ref="F126:F131">+D126+E126</f>
        <v>17</v>
      </c>
      <c r="G126" s="54">
        <v>0</v>
      </c>
      <c r="H126" s="54">
        <v>2</v>
      </c>
      <c r="I126" s="54">
        <f aca="true" t="shared" si="55" ref="I126:I131">+H126+G126</f>
        <v>2</v>
      </c>
      <c r="J126" s="101"/>
      <c r="K126" s="102"/>
      <c r="L126" s="102"/>
      <c r="M126" s="101">
        <v>0</v>
      </c>
      <c r="N126" s="102"/>
      <c r="O126" s="102"/>
      <c r="P126" s="61">
        <f t="shared" si="28"/>
        <v>0</v>
      </c>
      <c r="Q126" s="107"/>
      <c r="R126" s="107"/>
      <c r="S126" s="102"/>
      <c r="T126" s="101">
        <v>2</v>
      </c>
      <c r="U126" s="102"/>
      <c r="V126" s="102"/>
      <c r="W126" s="61">
        <f t="shared" si="29"/>
        <v>2</v>
      </c>
      <c r="X126" s="73">
        <f t="shared" si="41"/>
        <v>0</v>
      </c>
      <c r="Y126" s="73">
        <f t="shared" si="42"/>
        <v>0</v>
      </c>
      <c r="Z126" s="73">
        <f t="shared" si="43"/>
        <v>0</v>
      </c>
      <c r="AA126" s="73">
        <f t="shared" si="44"/>
        <v>2</v>
      </c>
      <c r="AB126" s="73">
        <f t="shared" si="45"/>
        <v>0</v>
      </c>
      <c r="AC126" s="73">
        <f t="shared" si="46"/>
        <v>0</v>
      </c>
      <c r="AD126" s="73">
        <f t="shared" si="40"/>
        <v>2</v>
      </c>
      <c r="AE126" s="62">
        <f t="shared" si="30"/>
        <v>1.2</v>
      </c>
      <c r="AF126" s="62">
        <f t="shared" si="31"/>
        <v>7.0588235294117645</v>
      </c>
      <c r="AG126" s="69">
        <f t="shared" si="38"/>
        <v>0.8823529411764707</v>
      </c>
      <c r="AH126" s="49">
        <v>96</v>
      </c>
    </row>
    <row r="127" spans="1:34" ht="26.25" customHeight="1" hidden="1">
      <c r="A127" s="175"/>
      <c r="B127" s="178"/>
      <c r="C127" s="52" t="s">
        <v>165</v>
      </c>
      <c r="D127" s="53">
        <v>0</v>
      </c>
      <c r="E127" s="53">
        <v>1</v>
      </c>
      <c r="F127" s="53">
        <f t="shared" si="54"/>
        <v>1</v>
      </c>
      <c r="G127" s="54"/>
      <c r="H127" s="54"/>
      <c r="I127" s="54">
        <f t="shared" si="55"/>
        <v>0</v>
      </c>
      <c r="J127" s="101"/>
      <c r="K127" s="102"/>
      <c r="L127" s="102"/>
      <c r="M127" s="101"/>
      <c r="N127" s="102"/>
      <c r="O127" s="102"/>
      <c r="P127" s="61">
        <f t="shared" si="28"/>
        <v>0</v>
      </c>
      <c r="Q127" s="107"/>
      <c r="R127" s="107"/>
      <c r="S127" s="102"/>
      <c r="T127" s="101"/>
      <c r="U127" s="102"/>
      <c r="V127" s="102"/>
      <c r="W127" s="61">
        <f t="shared" si="29"/>
        <v>0</v>
      </c>
      <c r="X127" s="73">
        <f t="shared" si="41"/>
        <v>0</v>
      </c>
      <c r="Y127" s="73">
        <f t="shared" si="42"/>
        <v>0</v>
      </c>
      <c r="Z127" s="73">
        <f t="shared" si="43"/>
        <v>0</v>
      </c>
      <c r="AA127" s="73">
        <f t="shared" si="44"/>
        <v>0</v>
      </c>
      <c r="AB127" s="73">
        <f t="shared" si="45"/>
        <v>0</v>
      </c>
      <c r="AC127" s="73">
        <f t="shared" si="46"/>
        <v>0</v>
      </c>
      <c r="AD127" s="73">
        <f t="shared" si="40"/>
        <v>0</v>
      </c>
      <c r="AE127" s="62">
        <f t="shared" si="30"/>
        <v>0</v>
      </c>
      <c r="AF127" s="62">
        <f t="shared" si="31"/>
        <v>0</v>
      </c>
      <c r="AG127" s="69">
        <f t="shared" si="38"/>
        <v>0</v>
      </c>
      <c r="AH127" s="49">
        <v>97</v>
      </c>
    </row>
    <row r="128" spans="1:34" ht="26.25" customHeight="1" hidden="1">
      <c r="A128" s="175"/>
      <c r="B128" s="178"/>
      <c r="C128" s="52" t="s">
        <v>247</v>
      </c>
      <c r="D128" s="53">
        <v>0</v>
      </c>
      <c r="E128" s="53">
        <v>4</v>
      </c>
      <c r="F128" s="53">
        <f t="shared" si="54"/>
        <v>4</v>
      </c>
      <c r="G128" s="54"/>
      <c r="H128" s="54"/>
      <c r="I128" s="54">
        <f t="shared" si="55"/>
        <v>0</v>
      </c>
      <c r="J128" s="101"/>
      <c r="K128" s="102"/>
      <c r="L128" s="102"/>
      <c r="M128" s="101"/>
      <c r="N128" s="102"/>
      <c r="O128" s="102"/>
      <c r="P128" s="61">
        <f t="shared" si="28"/>
        <v>0</v>
      </c>
      <c r="Q128" s="107"/>
      <c r="R128" s="107"/>
      <c r="S128" s="102"/>
      <c r="T128" s="101"/>
      <c r="U128" s="102"/>
      <c r="V128" s="102"/>
      <c r="W128" s="61">
        <f t="shared" si="29"/>
        <v>0</v>
      </c>
      <c r="X128" s="73">
        <f t="shared" si="41"/>
        <v>0</v>
      </c>
      <c r="Y128" s="73">
        <f t="shared" si="42"/>
        <v>0</v>
      </c>
      <c r="Z128" s="73">
        <f t="shared" si="43"/>
        <v>0</v>
      </c>
      <c r="AA128" s="73">
        <f t="shared" si="44"/>
        <v>0</v>
      </c>
      <c r="AB128" s="73">
        <f t="shared" si="45"/>
        <v>0</v>
      </c>
      <c r="AC128" s="73">
        <f t="shared" si="46"/>
        <v>0</v>
      </c>
      <c r="AD128" s="73">
        <f t="shared" si="40"/>
        <v>0</v>
      </c>
      <c r="AE128" s="62">
        <f t="shared" si="30"/>
        <v>0</v>
      </c>
      <c r="AF128" s="62">
        <f t="shared" si="31"/>
        <v>0</v>
      </c>
      <c r="AG128" s="69">
        <f t="shared" si="38"/>
        <v>0</v>
      </c>
      <c r="AH128" s="49">
        <v>98</v>
      </c>
    </row>
    <row r="129" spans="1:34" ht="26.25" customHeight="1" hidden="1">
      <c r="A129" s="175"/>
      <c r="B129" s="178"/>
      <c r="C129" s="52" t="s">
        <v>166</v>
      </c>
      <c r="D129" s="53">
        <v>2</v>
      </c>
      <c r="E129" s="53">
        <v>51</v>
      </c>
      <c r="F129" s="53">
        <f t="shared" si="54"/>
        <v>53</v>
      </c>
      <c r="G129" s="54"/>
      <c r="H129" s="54"/>
      <c r="I129" s="54">
        <f t="shared" si="55"/>
        <v>0</v>
      </c>
      <c r="J129" s="101"/>
      <c r="K129" s="102"/>
      <c r="L129" s="102"/>
      <c r="M129" s="101"/>
      <c r="N129" s="102"/>
      <c r="O129" s="102"/>
      <c r="P129" s="61">
        <f t="shared" si="28"/>
        <v>0</v>
      </c>
      <c r="Q129" s="107"/>
      <c r="R129" s="107"/>
      <c r="S129" s="102"/>
      <c r="T129" s="101"/>
      <c r="U129" s="102"/>
      <c r="V129" s="102"/>
      <c r="W129" s="61">
        <f t="shared" si="29"/>
        <v>0</v>
      </c>
      <c r="X129" s="73">
        <f t="shared" si="41"/>
        <v>0</v>
      </c>
      <c r="Y129" s="73">
        <f t="shared" si="42"/>
        <v>0</v>
      </c>
      <c r="Z129" s="73">
        <f t="shared" si="43"/>
        <v>0</v>
      </c>
      <c r="AA129" s="73">
        <f t="shared" si="44"/>
        <v>0</v>
      </c>
      <c r="AB129" s="73">
        <f t="shared" si="45"/>
        <v>0</v>
      </c>
      <c r="AC129" s="73">
        <f t="shared" si="46"/>
        <v>0</v>
      </c>
      <c r="AD129" s="73">
        <f t="shared" si="40"/>
        <v>0</v>
      </c>
      <c r="AE129" s="62">
        <f t="shared" si="30"/>
        <v>0</v>
      </c>
      <c r="AF129" s="62">
        <f t="shared" si="31"/>
        <v>0</v>
      </c>
      <c r="AG129" s="69">
        <f t="shared" si="38"/>
        <v>0</v>
      </c>
      <c r="AH129" s="49">
        <v>99</v>
      </c>
    </row>
    <row r="130" spans="1:34" ht="26.25" customHeight="1" hidden="1">
      <c r="A130" s="175"/>
      <c r="B130" s="178"/>
      <c r="C130" s="52" t="s">
        <v>167</v>
      </c>
      <c r="D130" s="53">
        <v>0</v>
      </c>
      <c r="E130" s="53">
        <v>10</v>
      </c>
      <c r="F130" s="53">
        <f t="shared" si="54"/>
        <v>10</v>
      </c>
      <c r="G130" s="54"/>
      <c r="H130" s="54"/>
      <c r="I130" s="54">
        <f t="shared" si="55"/>
        <v>0</v>
      </c>
      <c r="J130" s="101"/>
      <c r="K130" s="102"/>
      <c r="L130" s="102"/>
      <c r="M130" s="101"/>
      <c r="N130" s="102"/>
      <c r="O130" s="102"/>
      <c r="P130" s="61">
        <f t="shared" si="28"/>
        <v>0</v>
      </c>
      <c r="Q130" s="107"/>
      <c r="R130" s="107"/>
      <c r="S130" s="102"/>
      <c r="T130" s="101"/>
      <c r="U130" s="102"/>
      <c r="V130" s="102"/>
      <c r="W130" s="61">
        <f t="shared" si="29"/>
        <v>0</v>
      </c>
      <c r="X130" s="73">
        <f t="shared" si="41"/>
        <v>0</v>
      </c>
      <c r="Y130" s="73">
        <f t="shared" si="42"/>
        <v>0</v>
      </c>
      <c r="Z130" s="73">
        <f t="shared" si="43"/>
        <v>0</v>
      </c>
      <c r="AA130" s="73">
        <f t="shared" si="44"/>
        <v>0</v>
      </c>
      <c r="AB130" s="73">
        <f t="shared" si="45"/>
        <v>0</v>
      </c>
      <c r="AC130" s="73">
        <f t="shared" si="46"/>
        <v>0</v>
      </c>
      <c r="AD130" s="73">
        <f t="shared" si="40"/>
        <v>0</v>
      </c>
      <c r="AE130" s="62">
        <f t="shared" si="30"/>
        <v>0</v>
      </c>
      <c r="AF130" s="62">
        <f t="shared" si="31"/>
        <v>0</v>
      </c>
      <c r="AG130" s="69">
        <f t="shared" si="38"/>
        <v>0</v>
      </c>
      <c r="AH130" s="49">
        <v>100</v>
      </c>
    </row>
    <row r="131" spans="1:34" ht="26.25" customHeight="1" hidden="1">
      <c r="A131" s="175"/>
      <c r="B131" s="178"/>
      <c r="C131" s="52" t="s">
        <v>30</v>
      </c>
      <c r="D131" s="53">
        <v>0</v>
      </c>
      <c r="E131" s="53">
        <v>2</v>
      </c>
      <c r="F131" s="53">
        <f t="shared" si="54"/>
        <v>2</v>
      </c>
      <c r="G131" s="54"/>
      <c r="H131" s="54"/>
      <c r="I131" s="54">
        <f t="shared" si="55"/>
        <v>0</v>
      </c>
      <c r="J131" s="101"/>
      <c r="K131" s="102"/>
      <c r="L131" s="102"/>
      <c r="M131" s="101"/>
      <c r="N131" s="102"/>
      <c r="O131" s="102"/>
      <c r="P131" s="61">
        <f t="shared" si="28"/>
        <v>0</v>
      </c>
      <c r="Q131" s="107"/>
      <c r="R131" s="107"/>
      <c r="S131" s="102"/>
      <c r="T131" s="101"/>
      <c r="U131" s="102"/>
      <c r="V131" s="102"/>
      <c r="W131" s="61">
        <f t="shared" si="29"/>
        <v>0</v>
      </c>
      <c r="X131" s="73">
        <f t="shared" si="41"/>
        <v>0</v>
      </c>
      <c r="Y131" s="73">
        <f t="shared" si="42"/>
        <v>0</v>
      </c>
      <c r="Z131" s="73">
        <f t="shared" si="43"/>
        <v>0</v>
      </c>
      <c r="AA131" s="73">
        <f t="shared" si="44"/>
        <v>0</v>
      </c>
      <c r="AB131" s="73">
        <f t="shared" si="45"/>
        <v>0</v>
      </c>
      <c r="AC131" s="73">
        <f t="shared" si="46"/>
        <v>0</v>
      </c>
      <c r="AD131" s="73">
        <f t="shared" si="40"/>
        <v>0</v>
      </c>
      <c r="AE131" s="62">
        <f t="shared" si="30"/>
        <v>0</v>
      </c>
      <c r="AF131" s="62">
        <f t="shared" si="31"/>
        <v>0</v>
      </c>
      <c r="AG131" s="69">
        <f t="shared" si="38"/>
        <v>0</v>
      </c>
      <c r="AH131" s="49">
        <v>101</v>
      </c>
    </row>
    <row r="132" spans="1:34" ht="26.25" customHeight="1">
      <c r="A132" s="176"/>
      <c r="B132" s="179"/>
      <c r="C132" s="52" t="s">
        <v>159</v>
      </c>
      <c r="D132" s="65">
        <f aca="true" t="shared" si="56" ref="D132:I132">+D131+D130+D129+D128+D127+D126</f>
        <v>2</v>
      </c>
      <c r="E132" s="65">
        <f t="shared" si="56"/>
        <v>85</v>
      </c>
      <c r="F132" s="65">
        <f t="shared" si="56"/>
        <v>87</v>
      </c>
      <c r="G132" s="65">
        <f t="shared" si="56"/>
        <v>0</v>
      </c>
      <c r="H132" s="65">
        <f t="shared" si="56"/>
        <v>2</v>
      </c>
      <c r="I132" s="65">
        <f t="shared" si="56"/>
        <v>2</v>
      </c>
      <c r="J132" s="105"/>
      <c r="K132" s="105">
        <f>+K131+K130+K129+K128+K127+K126</f>
        <v>0</v>
      </c>
      <c r="L132" s="105"/>
      <c r="M132" s="105">
        <f>+M131+M130+M129+M128+M127+M126</f>
        <v>0</v>
      </c>
      <c r="N132" s="105">
        <f>+N131+N130+N129+N128+N127+N126</f>
        <v>0</v>
      </c>
      <c r="O132" s="105"/>
      <c r="P132" s="61">
        <f t="shared" si="28"/>
        <v>0</v>
      </c>
      <c r="Q132" s="105"/>
      <c r="R132" s="105"/>
      <c r="S132" s="105">
        <f>+S131+S130+S129+S128+S127+S126</f>
        <v>0</v>
      </c>
      <c r="T132" s="105">
        <f>+T131+T130+T129+T128+T127+T126</f>
        <v>2</v>
      </c>
      <c r="U132" s="105">
        <f>+U131+U130+U129+U128+U127+U126</f>
        <v>0</v>
      </c>
      <c r="V132" s="105">
        <f>+V131+V130+V129+V128+V127+V126</f>
        <v>0</v>
      </c>
      <c r="W132" s="61">
        <f t="shared" si="29"/>
        <v>2</v>
      </c>
      <c r="X132" s="73">
        <f t="shared" si="41"/>
        <v>0</v>
      </c>
      <c r="Y132" s="73">
        <f t="shared" si="42"/>
        <v>0</v>
      </c>
      <c r="Z132" s="73">
        <f t="shared" si="43"/>
        <v>0</v>
      </c>
      <c r="AA132" s="73">
        <f t="shared" si="44"/>
        <v>2</v>
      </c>
      <c r="AB132" s="73">
        <f t="shared" si="45"/>
        <v>0</v>
      </c>
      <c r="AC132" s="73">
        <f t="shared" si="46"/>
        <v>0</v>
      </c>
      <c r="AD132" s="73">
        <f t="shared" si="40"/>
        <v>2</v>
      </c>
      <c r="AE132" s="62">
        <f t="shared" si="30"/>
        <v>1.2</v>
      </c>
      <c r="AF132" s="62">
        <f t="shared" si="31"/>
        <v>1.3793103448275863</v>
      </c>
      <c r="AG132" s="69">
        <f t="shared" si="38"/>
        <v>0.1724137931034483</v>
      </c>
      <c r="AH132" s="49"/>
    </row>
    <row r="133" spans="1:34" s="46" customFormat="1" ht="26.25" customHeight="1">
      <c r="A133" s="180" t="s">
        <v>323</v>
      </c>
      <c r="B133" s="181"/>
      <c r="C133" s="182"/>
      <c r="D133" s="68">
        <f>+D119+D69+D6</f>
        <v>240</v>
      </c>
      <c r="E133" s="68">
        <f aca="true" t="shared" si="57" ref="E133:AD133">+E119+E69+E6</f>
        <v>618</v>
      </c>
      <c r="F133" s="68">
        <f t="shared" si="57"/>
        <v>858</v>
      </c>
      <c r="G133" s="68">
        <f t="shared" si="57"/>
        <v>41</v>
      </c>
      <c r="H133" s="68">
        <f t="shared" si="57"/>
        <v>113</v>
      </c>
      <c r="I133" s="68">
        <f t="shared" si="57"/>
        <v>154</v>
      </c>
      <c r="J133" s="104">
        <f t="shared" si="57"/>
        <v>0</v>
      </c>
      <c r="K133" s="104">
        <f t="shared" si="57"/>
        <v>2</v>
      </c>
      <c r="L133" s="104">
        <f t="shared" si="57"/>
        <v>0</v>
      </c>
      <c r="M133" s="104">
        <f t="shared" si="57"/>
        <v>2</v>
      </c>
      <c r="N133" s="104">
        <f t="shared" si="57"/>
        <v>11</v>
      </c>
      <c r="O133" s="104">
        <f t="shared" si="57"/>
        <v>0</v>
      </c>
      <c r="P133" s="68">
        <f t="shared" si="57"/>
        <v>15</v>
      </c>
      <c r="Q133" s="104">
        <f t="shared" si="57"/>
        <v>0</v>
      </c>
      <c r="R133" s="104">
        <f t="shared" si="57"/>
        <v>0</v>
      </c>
      <c r="S133" s="104">
        <f t="shared" si="57"/>
        <v>17</v>
      </c>
      <c r="T133" s="104">
        <f t="shared" si="57"/>
        <v>30</v>
      </c>
      <c r="U133" s="104">
        <f t="shared" si="57"/>
        <v>89</v>
      </c>
      <c r="V133" s="104">
        <f t="shared" si="57"/>
        <v>4</v>
      </c>
      <c r="W133" s="68">
        <f t="shared" si="57"/>
        <v>140</v>
      </c>
      <c r="X133" s="68">
        <f t="shared" si="57"/>
        <v>0</v>
      </c>
      <c r="Y133" s="68">
        <f t="shared" si="57"/>
        <v>2</v>
      </c>
      <c r="Z133" s="68">
        <f t="shared" si="57"/>
        <v>17</v>
      </c>
      <c r="AA133" s="68">
        <f t="shared" si="57"/>
        <v>32</v>
      </c>
      <c r="AB133" s="68">
        <f t="shared" si="57"/>
        <v>100</v>
      </c>
      <c r="AC133" s="68">
        <f t="shared" si="57"/>
        <v>4</v>
      </c>
      <c r="AD133" s="68">
        <f t="shared" si="57"/>
        <v>155</v>
      </c>
      <c r="AE133" s="69">
        <f t="shared" si="30"/>
        <v>110.4</v>
      </c>
      <c r="AF133" s="69">
        <f t="shared" si="31"/>
        <v>12.867132867132868</v>
      </c>
      <c r="AG133" s="69">
        <f t="shared" si="38"/>
        <v>1.6083916083916088</v>
      </c>
      <c r="AH133" s="82"/>
    </row>
    <row r="135" ht="26.25" customHeight="1">
      <c r="B135" s="95" t="s">
        <v>333</v>
      </c>
    </row>
  </sheetData>
  <sheetProtection/>
  <mergeCells count="50">
    <mergeCell ref="A133:C133"/>
    <mergeCell ref="A119:C119"/>
    <mergeCell ref="A120:A122"/>
    <mergeCell ref="B120:B122"/>
    <mergeCell ref="A123:A125"/>
    <mergeCell ref="B123:B125"/>
    <mergeCell ref="A126:A132"/>
    <mergeCell ref="B126:B132"/>
    <mergeCell ref="A98:A105"/>
    <mergeCell ref="B98:B105"/>
    <mergeCell ref="A106:A110"/>
    <mergeCell ref="B106:B110"/>
    <mergeCell ref="A111:A118"/>
    <mergeCell ref="B111:B118"/>
    <mergeCell ref="A64:A68"/>
    <mergeCell ref="B64:B68"/>
    <mergeCell ref="A69:C69"/>
    <mergeCell ref="A72:A80"/>
    <mergeCell ref="B72:B80"/>
    <mergeCell ref="A81:A97"/>
    <mergeCell ref="B81:B97"/>
    <mergeCell ref="A32:A34"/>
    <mergeCell ref="B32:B34"/>
    <mergeCell ref="A35:A58"/>
    <mergeCell ref="B35:B58"/>
    <mergeCell ref="A59:A63"/>
    <mergeCell ref="B59:B63"/>
    <mergeCell ref="A6:C6"/>
    <mergeCell ref="A8:A20"/>
    <mergeCell ref="B8:B20"/>
    <mergeCell ref="A21:A28"/>
    <mergeCell ref="B21:B28"/>
    <mergeCell ref="A29:A31"/>
    <mergeCell ref="B29:B31"/>
    <mergeCell ref="AF3:AF5"/>
    <mergeCell ref="AG3:AG5"/>
    <mergeCell ref="AH3:AH5"/>
    <mergeCell ref="J4:P4"/>
    <mergeCell ref="Q4:W4"/>
    <mergeCell ref="X4:AD4"/>
    <mergeCell ref="A1:AH1"/>
    <mergeCell ref="A3:A5"/>
    <mergeCell ref="B3:B5"/>
    <mergeCell ref="C3:C5"/>
    <mergeCell ref="D3:E4"/>
    <mergeCell ref="F3:F5"/>
    <mergeCell ref="G3:H4"/>
    <mergeCell ref="I3:I5"/>
    <mergeCell ref="J3:AD3"/>
    <mergeCell ref="AE3:AE5"/>
  </mergeCells>
  <printOptions/>
  <pageMargins left="0.51" right="0.15748031496062992" top="0.8267716535433072" bottom="0.2755905511811024" header="0.31496062992125984" footer="0.1574803149606299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5"/>
  <sheetViews>
    <sheetView zoomScale="70" zoomScaleNormal="70" zoomScalePageLayoutView="0"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26.25" customHeight="1"/>
  <cols>
    <col min="1" max="1" width="9.00390625" style="42" customWidth="1"/>
    <col min="2" max="2" width="30.140625" style="44" customWidth="1"/>
    <col min="3" max="3" width="34.140625" style="44" customWidth="1"/>
    <col min="4" max="5" width="6.421875" style="63" customWidth="1"/>
    <col min="6" max="6" width="8.421875" style="63" customWidth="1"/>
    <col min="7" max="8" width="5.7109375" style="63" customWidth="1"/>
    <col min="9" max="9" width="9.00390625" style="63" customWidth="1"/>
    <col min="10" max="15" width="5.7109375" style="63" customWidth="1"/>
    <col min="16" max="16" width="6.421875" style="63" customWidth="1"/>
    <col min="17" max="22" width="5.7109375" style="63" customWidth="1"/>
    <col min="23" max="23" width="6.7109375" style="63" customWidth="1"/>
    <col min="24" max="29" width="5.7109375" style="63" customWidth="1"/>
    <col min="30" max="30" width="6.57421875" style="63" customWidth="1"/>
    <col min="31" max="32" width="9.00390625" style="64" customWidth="1"/>
    <col min="33" max="33" width="8.7109375" style="64" customWidth="1"/>
    <col min="34" max="34" width="9.00390625" style="42" hidden="1" customWidth="1"/>
    <col min="35" max="16384" width="9.00390625" style="44" customWidth="1"/>
  </cols>
  <sheetData>
    <row r="1" spans="1:34" ht="26.25" customHeight="1">
      <c r="A1" s="153" t="s">
        <v>329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ht="26.25" customHeight="1">
      <c r="A2" s="147" t="s">
        <v>337</v>
      </c>
    </row>
    <row r="3" spans="1:34" s="46" customFormat="1" ht="48" customHeight="1">
      <c r="A3" s="154" t="s">
        <v>255</v>
      </c>
      <c r="B3" s="155" t="s">
        <v>155</v>
      </c>
      <c r="C3" s="155" t="s">
        <v>324</v>
      </c>
      <c r="D3" s="156" t="s">
        <v>331</v>
      </c>
      <c r="E3" s="156"/>
      <c r="F3" s="157" t="s">
        <v>156</v>
      </c>
      <c r="G3" s="156" t="s">
        <v>332</v>
      </c>
      <c r="H3" s="156"/>
      <c r="I3" s="157" t="s">
        <v>319</v>
      </c>
      <c r="J3" s="158" t="s">
        <v>275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0"/>
      <c r="AE3" s="161" t="s">
        <v>157</v>
      </c>
      <c r="AF3" s="161" t="s">
        <v>158</v>
      </c>
      <c r="AG3" s="161" t="s">
        <v>335</v>
      </c>
      <c r="AH3" s="162"/>
    </row>
    <row r="4" spans="1:34" s="46" customFormat="1" ht="48" customHeight="1">
      <c r="A4" s="154"/>
      <c r="B4" s="155"/>
      <c r="C4" s="155"/>
      <c r="D4" s="156"/>
      <c r="E4" s="156"/>
      <c r="F4" s="157"/>
      <c r="G4" s="156"/>
      <c r="H4" s="156"/>
      <c r="I4" s="157"/>
      <c r="J4" s="163" t="s">
        <v>264</v>
      </c>
      <c r="K4" s="164"/>
      <c r="L4" s="164"/>
      <c r="M4" s="164"/>
      <c r="N4" s="164"/>
      <c r="O4" s="164"/>
      <c r="P4" s="165"/>
      <c r="Q4" s="163" t="s">
        <v>263</v>
      </c>
      <c r="R4" s="164"/>
      <c r="S4" s="164"/>
      <c r="T4" s="164"/>
      <c r="U4" s="164"/>
      <c r="V4" s="164"/>
      <c r="W4" s="165"/>
      <c r="X4" s="163" t="s">
        <v>315</v>
      </c>
      <c r="Y4" s="164"/>
      <c r="Z4" s="164"/>
      <c r="AA4" s="164"/>
      <c r="AB4" s="164"/>
      <c r="AC4" s="164"/>
      <c r="AD4" s="165"/>
      <c r="AE4" s="161"/>
      <c r="AF4" s="161"/>
      <c r="AG4" s="161"/>
      <c r="AH4" s="162"/>
    </row>
    <row r="5" spans="1:34" s="46" customFormat="1" ht="60.75" customHeight="1">
      <c r="A5" s="154"/>
      <c r="B5" s="155"/>
      <c r="C5" s="155"/>
      <c r="D5" s="71" t="s">
        <v>262</v>
      </c>
      <c r="E5" s="71" t="s">
        <v>261</v>
      </c>
      <c r="F5" s="157"/>
      <c r="G5" s="71" t="s">
        <v>262</v>
      </c>
      <c r="H5" s="71" t="s">
        <v>261</v>
      </c>
      <c r="I5" s="157"/>
      <c r="J5" s="97">
        <v>0.1</v>
      </c>
      <c r="K5" s="97">
        <v>0.2</v>
      </c>
      <c r="L5" s="97">
        <v>0.4</v>
      </c>
      <c r="M5" s="97">
        <v>0.6</v>
      </c>
      <c r="N5" s="97">
        <v>0.8</v>
      </c>
      <c r="O5" s="97">
        <v>1</v>
      </c>
      <c r="P5" s="72" t="s">
        <v>316</v>
      </c>
      <c r="Q5" s="97">
        <v>0.1</v>
      </c>
      <c r="R5" s="97">
        <v>0.2</v>
      </c>
      <c r="S5" s="97">
        <v>0.4</v>
      </c>
      <c r="T5" s="97">
        <v>0.6</v>
      </c>
      <c r="U5" s="97">
        <v>0.8</v>
      </c>
      <c r="V5" s="97">
        <v>1</v>
      </c>
      <c r="W5" s="72" t="s">
        <v>317</v>
      </c>
      <c r="X5" s="72">
        <v>0.1</v>
      </c>
      <c r="Y5" s="72">
        <v>0.2</v>
      </c>
      <c r="Z5" s="72">
        <v>0.4</v>
      </c>
      <c r="AA5" s="72">
        <v>0.6</v>
      </c>
      <c r="AB5" s="72">
        <v>0.8</v>
      </c>
      <c r="AC5" s="72">
        <v>1</v>
      </c>
      <c r="AD5" s="94" t="s">
        <v>318</v>
      </c>
      <c r="AE5" s="161"/>
      <c r="AF5" s="161"/>
      <c r="AG5" s="161"/>
      <c r="AH5" s="162"/>
    </row>
    <row r="6" spans="1:34" s="46" customFormat="1" ht="29.25" customHeight="1">
      <c r="A6" s="166" t="s">
        <v>320</v>
      </c>
      <c r="B6" s="166"/>
      <c r="C6" s="167"/>
      <c r="D6" s="73">
        <f aca="true" t="shared" si="0" ref="D6:I6">+D7+D20+D28+D31+D34+D58+D63+D68</f>
        <v>147</v>
      </c>
      <c r="E6" s="73">
        <f t="shared" si="0"/>
        <v>438</v>
      </c>
      <c r="F6" s="73">
        <f t="shared" si="0"/>
        <v>585</v>
      </c>
      <c r="G6" s="73">
        <f t="shared" si="0"/>
        <v>9</v>
      </c>
      <c r="H6" s="73">
        <f t="shared" si="0"/>
        <v>98</v>
      </c>
      <c r="I6" s="73">
        <f t="shared" si="0"/>
        <v>107</v>
      </c>
      <c r="J6" s="98"/>
      <c r="K6" s="98">
        <f>+K7+K20+K28+K31+K34+K58+K63+K68</f>
        <v>0</v>
      </c>
      <c r="L6" s="98"/>
      <c r="M6" s="98">
        <f>+M7+M20+M28+M31+M34+M58+M63+M68</f>
        <v>2</v>
      </c>
      <c r="N6" s="98">
        <f>+N7+N20+N28+N31+N34+N58+N63+N68</f>
        <v>11</v>
      </c>
      <c r="O6" s="98"/>
      <c r="P6" s="61">
        <f>+O6+N6+M6+L6+K6+J6</f>
        <v>13</v>
      </c>
      <c r="Q6" s="98"/>
      <c r="R6" s="98"/>
      <c r="S6" s="98">
        <f>+S7+S20+S28+S31+S34+S58+S63+S68</f>
        <v>14</v>
      </c>
      <c r="T6" s="98">
        <f>+T7+T20+T28+T31+T34+T58+T63+T68</f>
        <v>8</v>
      </c>
      <c r="U6" s="98">
        <f>+U7+U20+U28+U31+U34+U58+U63+U68</f>
        <v>72</v>
      </c>
      <c r="V6" s="98">
        <f>+V7+V20+V28+V31+V34+V58+V63+V68</f>
        <v>0</v>
      </c>
      <c r="W6" s="61">
        <f>+V6+U6+T6+S6+R6+Q6</f>
        <v>94</v>
      </c>
      <c r="X6" s="73">
        <f aca="true" t="shared" si="1" ref="X6:AD6">+Q6+J6</f>
        <v>0</v>
      </c>
      <c r="Y6" s="73">
        <f t="shared" si="1"/>
        <v>0</v>
      </c>
      <c r="Z6" s="73">
        <f t="shared" si="1"/>
        <v>14</v>
      </c>
      <c r="AA6" s="73">
        <f t="shared" si="1"/>
        <v>10</v>
      </c>
      <c r="AB6" s="73">
        <f t="shared" si="1"/>
        <v>83</v>
      </c>
      <c r="AC6" s="73">
        <f t="shared" si="1"/>
        <v>0</v>
      </c>
      <c r="AD6" s="73">
        <f t="shared" si="1"/>
        <v>107</v>
      </c>
      <c r="AE6" s="69">
        <f>+AC6*1+AB6*0.8+AA6*0.6+Z6*0.4+Y6*0.2</f>
        <v>78</v>
      </c>
      <c r="AF6" s="69">
        <f>+AE6/F6*100</f>
        <v>13.333333333333334</v>
      </c>
      <c r="AG6" s="69">
        <f aca="true" t="shared" si="2" ref="AG6:AG37">IF(AF6*5/40&gt;5,5,AF6*5/40)</f>
        <v>1.6666666666666667</v>
      </c>
      <c r="AH6" s="74"/>
    </row>
    <row r="7" spans="1:34" ht="27" customHeight="1">
      <c r="A7" s="66">
        <v>1</v>
      </c>
      <c r="B7" s="67" t="s">
        <v>314</v>
      </c>
      <c r="C7" s="58" t="s">
        <v>211</v>
      </c>
      <c r="D7" s="59">
        <v>0</v>
      </c>
      <c r="E7" s="59">
        <v>12</v>
      </c>
      <c r="F7" s="59">
        <f aca="true" t="shared" si="3" ref="F7:F19">+D7+E7</f>
        <v>12</v>
      </c>
      <c r="G7" s="60">
        <v>0</v>
      </c>
      <c r="H7" s="60">
        <v>2</v>
      </c>
      <c r="I7" s="60">
        <f aca="true" t="shared" si="4" ref="I7:I19">+H7+G7</f>
        <v>2</v>
      </c>
      <c r="J7" s="99"/>
      <c r="K7" s="100"/>
      <c r="L7" s="100"/>
      <c r="M7" s="99">
        <v>0</v>
      </c>
      <c r="N7" s="100"/>
      <c r="O7" s="100"/>
      <c r="P7" s="61">
        <f>+O7+N7+M7+L7+K7+J7</f>
        <v>0</v>
      </c>
      <c r="Q7" s="106"/>
      <c r="R7" s="106"/>
      <c r="S7" s="100"/>
      <c r="T7" s="99">
        <v>2</v>
      </c>
      <c r="U7" s="100"/>
      <c r="V7" s="100"/>
      <c r="W7" s="61">
        <f>+V7+U7+T7+S7+R7+Q7</f>
        <v>2</v>
      </c>
      <c r="X7" s="73">
        <f aca="true" t="shared" si="5" ref="X7:X70">+Q7+J7</f>
        <v>0</v>
      </c>
      <c r="Y7" s="73">
        <f aca="true" t="shared" si="6" ref="Y7:Y70">+R7+K7</f>
        <v>0</v>
      </c>
      <c r="Z7" s="73">
        <f aca="true" t="shared" si="7" ref="Z7:Z70">+S7+L7</f>
        <v>0</v>
      </c>
      <c r="AA7" s="73">
        <f aca="true" t="shared" si="8" ref="AA7:AA70">+T7+M7</f>
        <v>2</v>
      </c>
      <c r="AB7" s="73">
        <f aca="true" t="shared" si="9" ref="AB7:AB70">+U7+N7</f>
        <v>0</v>
      </c>
      <c r="AC7" s="73">
        <f aca="true" t="shared" si="10" ref="AC7:AC70">+V7+O7</f>
        <v>0</v>
      </c>
      <c r="AD7" s="73">
        <f aca="true" t="shared" si="11" ref="AD7:AD70">+W7+P7</f>
        <v>2</v>
      </c>
      <c r="AE7" s="62">
        <f>+AC7*1+AB7*0.8+AA7*0.6+Z7*0.4+Y7*0.2</f>
        <v>1.2</v>
      </c>
      <c r="AF7" s="62">
        <f>+AE7/F7*100</f>
        <v>10</v>
      </c>
      <c r="AG7" s="69">
        <f t="shared" si="2"/>
        <v>1.25</v>
      </c>
      <c r="AH7" s="57">
        <v>6</v>
      </c>
    </row>
    <row r="8" spans="1:34" ht="26.25" customHeight="1">
      <c r="A8" s="168">
        <v>2</v>
      </c>
      <c r="B8" s="171" t="s">
        <v>208</v>
      </c>
      <c r="C8" s="58" t="s">
        <v>176</v>
      </c>
      <c r="D8" s="59">
        <v>0</v>
      </c>
      <c r="E8" s="59">
        <v>1</v>
      </c>
      <c r="F8" s="59">
        <f t="shared" si="3"/>
        <v>1</v>
      </c>
      <c r="G8" s="60">
        <v>1</v>
      </c>
      <c r="H8" s="60">
        <v>0</v>
      </c>
      <c r="I8" s="60">
        <f t="shared" si="4"/>
        <v>1</v>
      </c>
      <c r="J8" s="99"/>
      <c r="K8" s="100"/>
      <c r="L8" s="100"/>
      <c r="M8" s="99">
        <v>0</v>
      </c>
      <c r="N8" s="100"/>
      <c r="O8" s="100"/>
      <c r="P8" s="61">
        <f aca="true" t="shared" si="12" ref="P8:P71">+O8+N8+M8+L8+K8+J8</f>
        <v>0</v>
      </c>
      <c r="Q8" s="106"/>
      <c r="R8" s="106"/>
      <c r="S8" s="100"/>
      <c r="T8" s="99">
        <v>1</v>
      </c>
      <c r="U8" s="100"/>
      <c r="V8" s="100"/>
      <c r="W8" s="61">
        <f aca="true" t="shared" si="13" ref="W8:W71">+V8+U8+T8+S8+R8+Q8</f>
        <v>1</v>
      </c>
      <c r="X8" s="73">
        <f t="shared" si="5"/>
        <v>0</v>
      </c>
      <c r="Y8" s="73">
        <f t="shared" si="6"/>
        <v>0</v>
      </c>
      <c r="Z8" s="73">
        <f t="shared" si="7"/>
        <v>0</v>
      </c>
      <c r="AA8" s="73">
        <f t="shared" si="8"/>
        <v>1</v>
      </c>
      <c r="AB8" s="73">
        <f t="shared" si="9"/>
        <v>0</v>
      </c>
      <c r="AC8" s="73">
        <f t="shared" si="10"/>
        <v>0</v>
      </c>
      <c r="AD8" s="73">
        <f t="shared" si="11"/>
        <v>1</v>
      </c>
      <c r="AE8" s="62">
        <f>+AC8*1+AB8*0.8+AA8*0.6+Z8*0.4+Y8*0.2</f>
        <v>0.6</v>
      </c>
      <c r="AF8" s="62">
        <f>+AE8/F8*100</f>
        <v>60</v>
      </c>
      <c r="AG8" s="69">
        <f t="shared" si="2"/>
        <v>5</v>
      </c>
      <c r="AH8" s="57">
        <v>1</v>
      </c>
    </row>
    <row r="9" spans="1:34" ht="26.25" customHeight="1">
      <c r="A9" s="169"/>
      <c r="B9" s="172"/>
      <c r="C9" s="52" t="s">
        <v>250</v>
      </c>
      <c r="D9" s="53">
        <v>4</v>
      </c>
      <c r="E9" s="53">
        <v>2</v>
      </c>
      <c r="F9" s="53">
        <f t="shared" si="3"/>
        <v>6</v>
      </c>
      <c r="G9" s="54"/>
      <c r="H9" s="54"/>
      <c r="I9" s="54">
        <f t="shared" si="4"/>
        <v>0</v>
      </c>
      <c r="J9" s="101"/>
      <c r="K9" s="102"/>
      <c r="L9" s="102"/>
      <c r="M9" s="101"/>
      <c r="N9" s="102"/>
      <c r="O9" s="102"/>
      <c r="P9" s="61">
        <f t="shared" si="12"/>
        <v>0</v>
      </c>
      <c r="Q9" s="107"/>
      <c r="R9" s="107"/>
      <c r="S9" s="102"/>
      <c r="T9" s="101"/>
      <c r="U9" s="102"/>
      <c r="V9" s="102"/>
      <c r="W9" s="61">
        <f t="shared" si="13"/>
        <v>0</v>
      </c>
      <c r="X9" s="73">
        <f t="shared" si="5"/>
        <v>0</v>
      </c>
      <c r="Y9" s="73">
        <f t="shared" si="6"/>
        <v>0</v>
      </c>
      <c r="Z9" s="73">
        <f t="shared" si="7"/>
        <v>0</v>
      </c>
      <c r="AA9" s="73">
        <f t="shared" si="8"/>
        <v>0</v>
      </c>
      <c r="AB9" s="73">
        <f t="shared" si="9"/>
        <v>0</v>
      </c>
      <c r="AC9" s="73">
        <f t="shared" si="10"/>
        <v>0</v>
      </c>
      <c r="AD9" s="73">
        <f t="shared" si="11"/>
        <v>0</v>
      </c>
      <c r="AE9" s="62">
        <f aca="true" t="shared" si="14" ref="AE9:AE72">+AC9*1+AB9*0.8+AA9*0.6+Z9*0.4+Y9*0.2</f>
        <v>0</v>
      </c>
      <c r="AF9" s="62">
        <f aca="true" t="shared" si="15" ref="AF9:AF72">+AE9/F9*100</f>
        <v>0</v>
      </c>
      <c r="AG9" s="69">
        <f t="shared" si="2"/>
        <v>0</v>
      </c>
      <c r="AH9" s="49">
        <v>2</v>
      </c>
    </row>
    <row r="10" spans="1:34" ht="26.25" customHeight="1">
      <c r="A10" s="169"/>
      <c r="B10" s="172"/>
      <c r="C10" s="52" t="s">
        <v>177</v>
      </c>
      <c r="D10" s="53">
        <v>1</v>
      </c>
      <c r="E10" s="53">
        <v>0</v>
      </c>
      <c r="F10" s="53">
        <f t="shared" si="3"/>
        <v>1</v>
      </c>
      <c r="G10" s="54"/>
      <c r="H10" s="54"/>
      <c r="I10" s="54">
        <f t="shared" si="4"/>
        <v>0</v>
      </c>
      <c r="J10" s="101"/>
      <c r="K10" s="102"/>
      <c r="L10" s="102"/>
      <c r="M10" s="101"/>
      <c r="N10" s="102"/>
      <c r="O10" s="102"/>
      <c r="P10" s="61">
        <f t="shared" si="12"/>
        <v>0</v>
      </c>
      <c r="Q10" s="107"/>
      <c r="R10" s="107"/>
      <c r="S10" s="102"/>
      <c r="T10" s="101"/>
      <c r="U10" s="102"/>
      <c r="V10" s="102"/>
      <c r="W10" s="61">
        <f t="shared" si="13"/>
        <v>0</v>
      </c>
      <c r="X10" s="73">
        <f t="shared" si="5"/>
        <v>0</v>
      </c>
      <c r="Y10" s="73">
        <f t="shared" si="6"/>
        <v>0</v>
      </c>
      <c r="Z10" s="73">
        <f t="shared" si="7"/>
        <v>0</v>
      </c>
      <c r="AA10" s="73">
        <f t="shared" si="8"/>
        <v>0</v>
      </c>
      <c r="AB10" s="73">
        <f t="shared" si="9"/>
        <v>0</v>
      </c>
      <c r="AC10" s="73">
        <f t="shared" si="10"/>
        <v>0</v>
      </c>
      <c r="AD10" s="73">
        <f t="shared" si="11"/>
        <v>0</v>
      </c>
      <c r="AE10" s="62">
        <f t="shared" si="14"/>
        <v>0</v>
      </c>
      <c r="AF10" s="62">
        <f t="shared" si="15"/>
        <v>0</v>
      </c>
      <c r="AG10" s="69">
        <f t="shared" si="2"/>
        <v>0</v>
      </c>
      <c r="AH10" s="49">
        <v>3</v>
      </c>
    </row>
    <row r="11" spans="1:34" ht="26.25" customHeight="1">
      <c r="A11" s="169"/>
      <c r="B11" s="172"/>
      <c r="C11" s="52" t="s">
        <v>212</v>
      </c>
      <c r="D11" s="53">
        <v>6</v>
      </c>
      <c r="E11" s="53">
        <v>8</v>
      </c>
      <c r="F11" s="53">
        <f t="shared" si="3"/>
        <v>14</v>
      </c>
      <c r="G11" s="54"/>
      <c r="H11" s="54"/>
      <c r="I11" s="54">
        <f t="shared" si="4"/>
        <v>0</v>
      </c>
      <c r="J11" s="101"/>
      <c r="K11" s="102"/>
      <c r="L11" s="102"/>
      <c r="M11" s="101"/>
      <c r="N11" s="102"/>
      <c r="O11" s="102"/>
      <c r="P11" s="61">
        <f t="shared" si="12"/>
        <v>0</v>
      </c>
      <c r="Q11" s="107"/>
      <c r="R11" s="107"/>
      <c r="S11" s="102"/>
      <c r="T11" s="101"/>
      <c r="U11" s="102"/>
      <c r="V11" s="102"/>
      <c r="W11" s="61">
        <f t="shared" si="13"/>
        <v>0</v>
      </c>
      <c r="X11" s="73">
        <f t="shared" si="5"/>
        <v>0</v>
      </c>
      <c r="Y11" s="73">
        <f t="shared" si="6"/>
        <v>0</v>
      </c>
      <c r="Z11" s="73">
        <f t="shared" si="7"/>
        <v>0</v>
      </c>
      <c r="AA11" s="73">
        <f t="shared" si="8"/>
        <v>0</v>
      </c>
      <c r="AB11" s="73">
        <f t="shared" si="9"/>
        <v>0</v>
      </c>
      <c r="AC11" s="73">
        <f t="shared" si="10"/>
        <v>0</v>
      </c>
      <c r="AD11" s="73">
        <f t="shared" si="11"/>
        <v>0</v>
      </c>
      <c r="AE11" s="62">
        <f t="shared" si="14"/>
        <v>0</v>
      </c>
      <c r="AF11" s="62">
        <f t="shared" si="15"/>
        <v>0</v>
      </c>
      <c r="AG11" s="69">
        <f t="shared" si="2"/>
        <v>0</v>
      </c>
      <c r="AH11" s="49">
        <v>4</v>
      </c>
    </row>
    <row r="12" spans="1:34" ht="26.25" customHeight="1">
      <c r="A12" s="169"/>
      <c r="B12" s="172"/>
      <c r="C12" s="52" t="s">
        <v>178</v>
      </c>
      <c r="D12" s="53">
        <v>1</v>
      </c>
      <c r="E12" s="53">
        <v>0</v>
      </c>
      <c r="F12" s="53">
        <f t="shared" si="3"/>
        <v>1</v>
      </c>
      <c r="G12" s="54"/>
      <c r="H12" s="54"/>
      <c r="I12" s="54">
        <f t="shared" si="4"/>
        <v>0</v>
      </c>
      <c r="J12" s="101"/>
      <c r="K12" s="102"/>
      <c r="L12" s="102"/>
      <c r="M12" s="101"/>
      <c r="N12" s="102"/>
      <c r="O12" s="102"/>
      <c r="P12" s="61">
        <f t="shared" si="12"/>
        <v>0</v>
      </c>
      <c r="Q12" s="107"/>
      <c r="R12" s="107"/>
      <c r="S12" s="102"/>
      <c r="T12" s="101"/>
      <c r="U12" s="102"/>
      <c r="V12" s="102"/>
      <c r="W12" s="61">
        <f t="shared" si="13"/>
        <v>0</v>
      </c>
      <c r="X12" s="73">
        <f t="shared" si="5"/>
        <v>0</v>
      </c>
      <c r="Y12" s="73">
        <f t="shared" si="6"/>
        <v>0</v>
      </c>
      <c r="Z12" s="73">
        <f t="shared" si="7"/>
        <v>0</v>
      </c>
      <c r="AA12" s="73">
        <f t="shared" si="8"/>
        <v>0</v>
      </c>
      <c r="AB12" s="73">
        <f t="shared" si="9"/>
        <v>0</v>
      </c>
      <c r="AC12" s="73">
        <f t="shared" si="10"/>
        <v>0</v>
      </c>
      <c r="AD12" s="73">
        <f t="shared" si="11"/>
        <v>0</v>
      </c>
      <c r="AE12" s="62">
        <f t="shared" si="14"/>
        <v>0</v>
      </c>
      <c r="AF12" s="62">
        <f t="shared" si="15"/>
        <v>0</v>
      </c>
      <c r="AG12" s="69">
        <f t="shared" si="2"/>
        <v>0</v>
      </c>
      <c r="AH12" s="49">
        <v>5</v>
      </c>
    </row>
    <row r="13" spans="1:34" ht="26.25" customHeight="1">
      <c r="A13" s="169"/>
      <c r="B13" s="172"/>
      <c r="C13" s="52" t="s">
        <v>251</v>
      </c>
      <c r="D13" s="53">
        <v>5</v>
      </c>
      <c r="E13" s="53">
        <v>5</v>
      </c>
      <c r="F13" s="53">
        <f t="shared" si="3"/>
        <v>10</v>
      </c>
      <c r="G13" s="54">
        <v>2</v>
      </c>
      <c r="H13" s="54">
        <v>0</v>
      </c>
      <c r="I13" s="54">
        <f t="shared" si="4"/>
        <v>2</v>
      </c>
      <c r="J13" s="101"/>
      <c r="K13" s="102"/>
      <c r="L13" s="102"/>
      <c r="M13" s="101">
        <v>0</v>
      </c>
      <c r="N13" s="102"/>
      <c r="O13" s="102"/>
      <c r="P13" s="61">
        <f t="shared" si="12"/>
        <v>0</v>
      </c>
      <c r="Q13" s="107"/>
      <c r="R13" s="107"/>
      <c r="S13" s="102"/>
      <c r="T13" s="101">
        <v>2</v>
      </c>
      <c r="U13" s="102"/>
      <c r="V13" s="102"/>
      <c r="W13" s="61">
        <f t="shared" si="13"/>
        <v>2</v>
      </c>
      <c r="X13" s="73">
        <f t="shared" si="5"/>
        <v>0</v>
      </c>
      <c r="Y13" s="73">
        <f t="shared" si="6"/>
        <v>0</v>
      </c>
      <c r="Z13" s="73">
        <f t="shared" si="7"/>
        <v>0</v>
      </c>
      <c r="AA13" s="73">
        <f t="shared" si="8"/>
        <v>2</v>
      </c>
      <c r="AB13" s="73">
        <f t="shared" si="9"/>
        <v>0</v>
      </c>
      <c r="AC13" s="73">
        <f t="shared" si="10"/>
        <v>0</v>
      </c>
      <c r="AD13" s="73">
        <f t="shared" si="11"/>
        <v>2</v>
      </c>
      <c r="AE13" s="62">
        <f t="shared" si="14"/>
        <v>1.2</v>
      </c>
      <c r="AF13" s="62">
        <f t="shared" si="15"/>
        <v>12</v>
      </c>
      <c r="AG13" s="69">
        <f t="shared" si="2"/>
        <v>1.5</v>
      </c>
      <c r="AH13" s="49">
        <v>7</v>
      </c>
    </row>
    <row r="14" spans="1:34" ht="26.25" customHeight="1">
      <c r="A14" s="169"/>
      <c r="B14" s="172"/>
      <c r="C14" s="52" t="s">
        <v>160</v>
      </c>
      <c r="D14" s="53">
        <v>0</v>
      </c>
      <c r="E14" s="53">
        <v>1</v>
      </c>
      <c r="F14" s="53">
        <f t="shared" si="3"/>
        <v>1</v>
      </c>
      <c r="G14" s="54"/>
      <c r="H14" s="54"/>
      <c r="I14" s="54">
        <f t="shared" si="4"/>
        <v>0</v>
      </c>
      <c r="J14" s="101"/>
      <c r="K14" s="102"/>
      <c r="L14" s="102"/>
      <c r="M14" s="101"/>
      <c r="N14" s="102"/>
      <c r="O14" s="102"/>
      <c r="P14" s="61">
        <f t="shared" si="12"/>
        <v>0</v>
      </c>
      <c r="Q14" s="107"/>
      <c r="R14" s="107"/>
      <c r="S14" s="102"/>
      <c r="T14" s="101"/>
      <c r="U14" s="102"/>
      <c r="V14" s="102"/>
      <c r="W14" s="61">
        <f t="shared" si="13"/>
        <v>0</v>
      </c>
      <c r="X14" s="73">
        <f t="shared" si="5"/>
        <v>0</v>
      </c>
      <c r="Y14" s="73">
        <f t="shared" si="6"/>
        <v>0</v>
      </c>
      <c r="Z14" s="73">
        <f t="shared" si="7"/>
        <v>0</v>
      </c>
      <c r="AA14" s="73">
        <f t="shared" si="8"/>
        <v>0</v>
      </c>
      <c r="AB14" s="73">
        <f t="shared" si="9"/>
        <v>0</v>
      </c>
      <c r="AC14" s="73">
        <f t="shared" si="10"/>
        <v>0</v>
      </c>
      <c r="AD14" s="73">
        <f t="shared" si="11"/>
        <v>0</v>
      </c>
      <c r="AE14" s="62">
        <f t="shared" si="14"/>
        <v>0</v>
      </c>
      <c r="AF14" s="62">
        <f t="shared" si="15"/>
        <v>0</v>
      </c>
      <c r="AG14" s="69">
        <f t="shared" si="2"/>
        <v>0</v>
      </c>
      <c r="AH14" s="49">
        <v>8</v>
      </c>
    </row>
    <row r="15" spans="1:34" ht="26.25" customHeight="1">
      <c r="A15" s="169"/>
      <c r="B15" s="172"/>
      <c r="C15" s="52" t="s">
        <v>209</v>
      </c>
      <c r="D15" s="53">
        <v>3</v>
      </c>
      <c r="E15" s="53">
        <v>4</v>
      </c>
      <c r="F15" s="53">
        <f t="shared" si="3"/>
        <v>7</v>
      </c>
      <c r="G15" s="54">
        <v>0</v>
      </c>
      <c r="H15" s="54">
        <v>1</v>
      </c>
      <c r="I15" s="54">
        <f t="shared" si="4"/>
        <v>1</v>
      </c>
      <c r="J15" s="101"/>
      <c r="K15" s="102"/>
      <c r="L15" s="102"/>
      <c r="M15" s="101">
        <v>0</v>
      </c>
      <c r="N15" s="102"/>
      <c r="O15" s="102"/>
      <c r="P15" s="61">
        <f t="shared" si="12"/>
        <v>0</v>
      </c>
      <c r="Q15" s="107"/>
      <c r="R15" s="107"/>
      <c r="S15" s="102"/>
      <c r="T15" s="101">
        <v>1</v>
      </c>
      <c r="U15" s="102"/>
      <c r="V15" s="102"/>
      <c r="W15" s="61">
        <f t="shared" si="13"/>
        <v>1</v>
      </c>
      <c r="X15" s="73">
        <f t="shared" si="5"/>
        <v>0</v>
      </c>
      <c r="Y15" s="73">
        <f t="shared" si="6"/>
        <v>0</v>
      </c>
      <c r="Z15" s="73">
        <f t="shared" si="7"/>
        <v>0</v>
      </c>
      <c r="AA15" s="73">
        <f t="shared" si="8"/>
        <v>1</v>
      </c>
      <c r="AB15" s="73">
        <f t="shared" si="9"/>
        <v>0</v>
      </c>
      <c r="AC15" s="73">
        <f t="shared" si="10"/>
        <v>0</v>
      </c>
      <c r="AD15" s="73">
        <f t="shared" si="11"/>
        <v>1</v>
      </c>
      <c r="AE15" s="62">
        <f t="shared" si="14"/>
        <v>0.6</v>
      </c>
      <c r="AF15" s="62">
        <f t="shared" si="15"/>
        <v>8.571428571428571</v>
      </c>
      <c r="AG15" s="69">
        <f t="shared" si="2"/>
        <v>1.0714285714285714</v>
      </c>
      <c r="AH15" s="49">
        <v>9</v>
      </c>
    </row>
    <row r="16" spans="1:34" ht="26.25" customHeight="1">
      <c r="A16" s="169"/>
      <c r="B16" s="172"/>
      <c r="C16" s="52" t="s">
        <v>180</v>
      </c>
      <c r="D16" s="53">
        <v>1</v>
      </c>
      <c r="E16" s="53">
        <v>13</v>
      </c>
      <c r="F16" s="53">
        <f t="shared" si="3"/>
        <v>14</v>
      </c>
      <c r="G16" s="54"/>
      <c r="H16" s="54"/>
      <c r="I16" s="54">
        <f t="shared" si="4"/>
        <v>0</v>
      </c>
      <c r="J16" s="101"/>
      <c r="K16" s="102"/>
      <c r="L16" s="102"/>
      <c r="M16" s="101"/>
      <c r="N16" s="102"/>
      <c r="O16" s="102"/>
      <c r="P16" s="61">
        <f t="shared" si="12"/>
        <v>0</v>
      </c>
      <c r="Q16" s="107"/>
      <c r="R16" s="107"/>
      <c r="S16" s="102"/>
      <c r="T16" s="101"/>
      <c r="U16" s="102"/>
      <c r="V16" s="102"/>
      <c r="W16" s="61">
        <f t="shared" si="13"/>
        <v>0</v>
      </c>
      <c r="X16" s="73">
        <f t="shared" si="5"/>
        <v>0</v>
      </c>
      <c r="Y16" s="73">
        <f t="shared" si="6"/>
        <v>0</v>
      </c>
      <c r="Z16" s="73">
        <f t="shared" si="7"/>
        <v>0</v>
      </c>
      <c r="AA16" s="73">
        <f t="shared" si="8"/>
        <v>0</v>
      </c>
      <c r="AB16" s="73">
        <f t="shared" si="9"/>
        <v>0</v>
      </c>
      <c r="AC16" s="73">
        <f t="shared" si="10"/>
        <v>0</v>
      </c>
      <c r="AD16" s="73">
        <f t="shared" si="11"/>
        <v>0</v>
      </c>
      <c r="AE16" s="62">
        <f t="shared" si="14"/>
        <v>0</v>
      </c>
      <c r="AF16" s="62">
        <f t="shared" si="15"/>
        <v>0</v>
      </c>
      <c r="AG16" s="69">
        <f t="shared" si="2"/>
        <v>0</v>
      </c>
      <c r="AH16" s="49">
        <v>67</v>
      </c>
    </row>
    <row r="17" spans="1:34" ht="26.25" customHeight="1">
      <c r="A17" s="169"/>
      <c r="B17" s="172"/>
      <c r="C17" s="52" t="s">
        <v>152</v>
      </c>
      <c r="D17" s="53">
        <v>38</v>
      </c>
      <c r="E17" s="53">
        <v>35</v>
      </c>
      <c r="F17" s="53">
        <f t="shared" si="3"/>
        <v>73</v>
      </c>
      <c r="G17" s="54"/>
      <c r="H17" s="54"/>
      <c r="I17" s="54">
        <f t="shared" si="4"/>
        <v>0</v>
      </c>
      <c r="J17" s="101"/>
      <c r="K17" s="102"/>
      <c r="L17" s="102"/>
      <c r="M17" s="101"/>
      <c r="N17" s="102"/>
      <c r="O17" s="102"/>
      <c r="P17" s="61">
        <f t="shared" si="12"/>
        <v>0</v>
      </c>
      <c r="Q17" s="107"/>
      <c r="R17" s="107"/>
      <c r="S17" s="102"/>
      <c r="T17" s="101"/>
      <c r="U17" s="102"/>
      <c r="V17" s="102"/>
      <c r="W17" s="61">
        <f t="shared" si="13"/>
        <v>0</v>
      </c>
      <c r="X17" s="73">
        <f t="shared" si="5"/>
        <v>0</v>
      </c>
      <c r="Y17" s="73">
        <f t="shared" si="6"/>
        <v>0</v>
      </c>
      <c r="Z17" s="73">
        <f t="shared" si="7"/>
        <v>0</v>
      </c>
      <c r="AA17" s="73">
        <f t="shared" si="8"/>
        <v>0</v>
      </c>
      <c r="AB17" s="73">
        <f t="shared" si="9"/>
        <v>0</v>
      </c>
      <c r="AC17" s="73">
        <f t="shared" si="10"/>
        <v>0</v>
      </c>
      <c r="AD17" s="73">
        <f t="shared" si="11"/>
        <v>0</v>
      </c>
      <c r="AE17" s="62">
        <f t="shared" si="14"/>
        <v>0</v>
      </c>
      <c r="AF17" s="62">
        <f t="shared" si="15"/>
        <v>0</v>
      </c>
      <c r="AG17" s="69">
        <f t="shared" si="2"/>
        <v>0</v>
      </c>
      <c r="AH17" s="49">
        <v>68</v>
      </c>
    </row>
    <row r="18" spans="1:34" ht="26.25" customHeight="1">
      <c r="A18" s="169"/>
      <c r="B18" s="172"/>
      <c r="C18" s="52" t="s">
        <v>230</v>
      </c>
      <c r="D18" s="53">
        <v>0</v>
      </c>
      <c r="E18" s="53">
        <v>3</v>
      </c>
      <c r="F18" s="53">
        <f t="shared" si="3"/>
        <v>3</v>
      </c>
      <c r="G18" s="54"/>
      <c r="H18" s="54"/>
      <c r="I18" s="54">
        <f t="shared" si="4"/>
        <v>0</v>
      </c>
      <c r="J18" s="101"/>
      <c r="K18" s="102"/>
      <c r="L18" s="102"/>
      <c r="M18" s="101"/>
      <c r="N18" s="102"/>
      <c r="O18" s="102"/>
      <c r="P18" s="61">
        <f t="shared" si="12"/>
        <v>0</v>
      </c>
      <c r="Q18" s="107"/>
      <c r="R18" s="107"/>
      <c r="S18" s="102"/>
      <c r="T18" s="101"/>
      <c r="U18" s="102"/>
      <c r="V18" s="102"/>
      <c r="W18" s="61">
        <f t="shared" si="13"/>
        <v>0</v>
      </c>
      <c r="X18" s="73">
        <f t="shared" si="5"/>
        <v>0</v>
      </c>
      <c r="Y18" s="73">
        <f t="shared" si="6"/>
        <v>0</v>
      </c>
      <c r="Z18" s="73">
        <f t="shared" si="7"/>
        <v>0</v>
      </c>
      <c r="AA18" s="73">
        <f t="shared" si="8"/>
        <v>0</v>
      </c>
      <c r="AB18" s="73">
        <f t="shared" si="9"/>
        <v>0</v>
      </c>
      <c r="AC18" s="73">
        <f t="shared" si="10"/>
        <v>0</v>
      </c>
      <c r="AD18" s="73">
        <f t="shared" si="11"/>
        <v>0</v>
      </c>
      <c r="AE18" s="62">
        <f t="shared" si="14"/>
        <v>0</v>
      </c>
      <c r="AF18" s="62">
        <f t="shared" si="15"/>
        <v>0</v>
      </c>
      <c r="AG18" s="69">
        <f t="shared" si="2"/>
        <v>0</v>
      </c>
      <c r="AH18" s="49">
        <v>69</v>
      </c>
    </row>
    <row r="19" spans="1:34" ht="26.25" customHeight="1">
      <c r="A19" s="169"/>
      <c r="B19" s="172"/>
      <c r="C19" s="52" t="s">
        <v>249</v>
      </c>
      <c r="D19" s="53">
        <v>14</v>
      </c>
      <c r="E19" s="53">
        <v>2</v>
      </c>
      <c r="F19" s="53">
        <f t="shared" si="3"/>
        <v>16</v>
      </c>
      <c r="G19" s="54"/>
      <c r="H19" s="54"/>
      <c r="I19" s="54">
        <f t="shared" si="4"/>
        <v>0</v>
      </c>
      <c r="J19" s="101"/>
      <c r="K19" s="102"/>
      <c r="L19" s="102"/>
      <c r="M19" s="101"/>
      <c r="N19" s="102"/>
      <c r="O19" s="102"/>
      <c r="P19" s="61">
        <f t="shared" si="12"/>
        <v>0</v>
      </c>
      <c r="Q19" s="107"/>
      <c r="R19" s="107"/>
      <c r="S19" s="102"/>
      <c r="T19" s="101"/>
      <c r="U19" s="102"/>
      <c r="V19" s="102"/>
      <c r="W19" s="61">
        <f t="shared" si="13"/>
        <v>0</v>
      </c>
      <c r="X19" s="73">
        <f t="shared" si="5"/>
        <v>0</v>
      </c>
      <c r="Y19" s="73">
        <f t="shared" si="6"/>
        <v>0</v>
      </c>
      <c r="Z19" s="73">
        <f t="shared" si="7"/>
        <v>0</v>
      </c>
      <c r="AA19" s="73">
        <f t="shared" si="8"/>
        <v>0</v>
      </c>
      <c r="AB19" s="73">
        <f t="shared" si="9"/>
        <v>0</v>
      </c>
      <c r="AC19" s="73">
        <f t="shared" si="10"/>
        <v>0</v>
      </c>
      <c r="AD19" s="73">
        <f t="shared" si="11"/>
        <v>0</v>
      </c>
      <c r="AE19" s="62">
        <f t="shared" si="14"/>
        <v>0</v>
      </c>
      <c r="AF19" s="62">
        <f t="shared" si="15"/>
        <v>0</v>
      </c>
      <c r="AG19" s="69">
        <f t="shared" si="2"/>
        <v>0</v>
      </c>
      <c r="AH19" s="49">
        <v>93</v>
      </c>
    </row>
    <row r="20" spans="1:34" ht="26.25" customHeight="1">
      <c r="A20" s="170"/>
      <c r="B20" s="173"/>
      <c r="C20" s="52" t="s">
        <v>159</v>
      </c>
      <c r="D20" s="53">
        <f aca="true" t="shared" si="16" ref="D20:I20">+D19+D18+D17+D16+D15+D14+D13+D12+D11+D10+D9+D8</f>
        <v>73</v>
      </c>
      <c r="E20" s="53">
        <f t="shared" si="16"/>
        <v>74</v>
      </c>
      <c r="F20" s="53">
        <f t="shared" si="16"/>
        <v>147</v>
      </c>
      <c r="G20" s="53">
        <f t="shared" si="16"/>
        <v>3</v>
      </c>
      <c r="H20" s="53">
        <f t="shared" si="16"/>
        <v>1</v>
      </c>
      <c r="I20" s="53">
        <f t="shared" si="16"/>
        <v>4</v>
      </c>
      <c r="J20" s="103"/>
      <c r="K20" s="103">
        <f>+K19+K18+K17+K16+K15+K14+K13+K12+K11+K10+K9+K8</f>
        <v>0</v>
      </c>
      <c r="L20" s="103"/>
      <c r="M20" s="103">
        <f>+M19+M18+M17+M16+M15+M14+M13+M12+M11+M10+M9+M8</f>
        <v>0</v>
      </c>
      <c r="N20" s="103">
        <f>+N19+N18+N17+N16+N15+N14+N13+N12+N11+N10+N9+N8</f>
        <v>0</v>
      </c>
      <c r="O20" s="103"/>
      <c r="P20" s="61">
        <f t="shared" si="12"/>
        <v>0</v>
      </c>
      <c r="Q20" s="103"/>
      <c r="R20" s="103"/>
      <c r="S20" s="103">
        <f>+S19+S18+S17+S16+S15+S14+S13+S12+S11+S10+S9+S8</f>
        <v>0</v>
      </c>
      <c r="T20" s="103">
        <f>+T19+T18+T17+T16+T15+T14+T13+T12+T11+T10+T9+T8</f>
        <v>4</v>
      </c>
      <c r="U20" s="103">
        <f>+U19+U18+U17+U16+U15+U14+U13+U12+U11+U10+U9+U8</f>
        <v>0</v>
      </c>
      <c r="V20" s="103">
        <f>+V19+V18+V17+V16+V15+V14+V13+V12+V11+V10+V9+V8</f>
        <v>0</v>
      </c>
      <c r="W20" s="61">
        <f t="shared" si="13"/>
        <v>4</v>
      </c>
      <c r="X20" s="73">
        <f t="shared" si="5"/>
        <v>0</v>
      </c>
      <c r="Y20" s="73">
        <f t="shared" si="6"/>
        <v>0</v>
      </c>
      <c r="Z20" s="73">
        <f t="shared" si="7"/>
        <v>0</v>
      </c>
      <c r="AA20" s="73">
        <f t="shared" si="8"/>
        <v>4</v>
      </c>
      <c r="AB20" s="73">
        <f t="shared" si="9"/>
        <v>0</v>
      </c>
      <c r="AC20" s="73">
        <f t="shared" si="10"/>
        <v>0</v>
      </c>
      <c r="AD20" s="73">
        <f t="shared" si="11"/>
        <v>4</v>
      </c>
      <c r="AE20" s="62">
        <f t="shared" si="14"/>
        <v>2.4</v>
      </c>
      <c r="AF20" s="62">
        <f t="shared" si="15"/>
        <v>1.6326530612244896</v>
      </c>
      <c r="AG20" s="69">
        <f t="shared" si="2"/>
        <v>0.20408163265306117</v>
      </c>
      <c r="AH20" s="49"/>
    </row>
    <row r="21" spans="1:34" ht="26.25" customHeight="1">
      <c r="A21" s="174">
        <v>3</v>
      </c>
      <c r="B21" s="177" t="s">
        <v>205</v>
      </c>
      <c r="C21" s="52" t="s">
        <v>186</v>
      </c>
      <c r="D21" s="53">
        <v>2</v>
      </c>
      <c r="E21" s="53">
        <v>12</v>
      </c>
      <c r="F21" s="53">
        <f aca="true" t="shared" si="17" ref="F21:F27">+D21+E21</f>
        <v>14</v>
      </c>
      <c r="G21" s="54"/>
      <c r="H21" s="54"/>
      <c r="I21" s="54">
        <f aca="true" t="shared" si="18" ref="I21:I27">+H21+G21</f>
        <v>0</v>
      </c>
      <c r="J21" s="101"/>
      <c r="K21" s="102"/>
      <c r="L21" s="102"/>
      <c r="M21" s="101"/>
      <c r="N21" s="102"/>
      <c r="O21" s="102"/>
      <c r="P21" s="61">
        <f t="shared" si="12"/>
        <v>0</v>
      </c>
      <c r="Q21" s="107"/>
      <c r="R21" s="107"/>
      <c r="S21" s="102"/>
      <c r="T21" s="101"/>
      <c r="U21" s="102"/>
      <c r="V21" s="102"/>
      <c r="W21" s="61">
        <f t="shared" si="13"/>
        <v>0</v>
      </c>
      <c r="X21" s="73">
        <f t="shared" si="5"/>
        <v>0</v>
      </c>
      <c r="Y21" s="73">
        <f t="shared" si="6"/>
        <v>0</v>
      </c>
      <c r="Z21" s="73">
        <f t="shared" si="7"/>
        <v>0</v>
      </c>
      <c r="AA21" s="73">
        <f t="shared" si="8"/>
        <v>0</v>
      </c>
      <c r="AB21" s="73">
        <f t="shared" si="9"/>
        <v>0</v>
      </c>
      <c r="AC21" s="73">
        <f t="shared" si="10"/>
        <v>0</v>
      </c>
      <c r="AD21" s="73">
        <f t="shared" si="11"/>
        <v>0</v>
      </c>
      <c r="AE21" s="62">
        <f t="shared" si="14"/>
        <v>0</v>
      </c>
      <c r="AF21" s="62">
        <f t="shared" si="15"/>
        <v>0</v>
      </c>
      <c r="AG21" s="69">
        <f t="shared" si="2"/>
        <v>0</v>
      </c>
      <c r="AH21" s="49">
        <v>28</v>
      </c>
    </row>
    <row r="22" spans="1:34" ht="26.25" customHeight="1">
      <c r="A22" s="175"/>
      <c r="B22" s="178"/>
      <c r="C22" s="52" t="s">
        <v>179</v>
      </c>
      <c r="D22" s="53">
        <v>0</v>
      </c>
      <c r="E22" s="53">
        <v>1</v>
      </c>
      <c r="F22" s="53">
        <f t="shared" si="17"/>
        <v>1</v>
      </c>
      <c r="G22" s="54">
        <v>0</v>
      </c>
      <c r="H22" s="54">
        <v>1</v>
      </c>
      <c r="I22" s="54">
        <f t="shared" si="18"/>
        <v>1</v>
      </c>
      <c r="J22" s="101"/>
      <c r="K22" s="102"/>
      <c r="L22" s="102"/>
      <c r="M22" s="101">
        <v>0</v>
      </c>
      <c r="N22" s="102"/>
      <c r="O22" s="102"/>
      <c r="P22" s="61">
        <f t="shared" si="12"/>
        <v>0</v>
      </c>
      <c r="Q22" s="107"/>
      <c r="R22" s="107"/>
      <c r="S22" s="102"/>
      <c r="T22" s="101">
        <v>1</v>
      </c>
      <c r="U22" s="102"/>
      <c r="V22" s="102"/>
      <c r="W22" s="61">
        <f t="shared" si="13"/>
        <v>1</v>
      </c>
      <c r="X22" s="73">
        <f t="shared" si="5"/>
        <v>0</v>
      </c>
      <c r="Y22" s="73">
        <f t="shared" si="6"/>
        <v>0</v>
      </c>
      <c r="Z22" s="73">
        <f t="shared" si="7"/>
        <v>0</v>
      </c>
      <c r="AA22" s="73">
        <f t="shared" si="8"/>
        <v>1</v>
      </c>
      <c r="AB22" s="73">
        <f t="shared" si="9"/>
        <v>0</v>
      </c>
      <c r="AC22" s="73">
        <f t="shared" si="10"/>
        <v>0</v>
      </c>
      <c r="AD22" s="73">
        <f t="shared" si="11"/>
        <v>1</v>
      </c>
      <c r="AE22" s="62">
        <f t="shared" si="14"/>
        <v>0.6</v>
      </c>
      <c r="AF22" s="62">
        <f t="shared" si="15"/>
        <v>60</v>
      </c>
      <c r="AG22" s="69">
        <f t="shared" si="2"/>
        <v>5</v>
      </c>
      <c r="AH22" s="49">
        <v>29</v>
      </c>
    </row>
    <row r="23" spans="1:34" ht="26.25" customHeight="1">
      <c r="A23" s="175"/>
      <c r="B23" s="178"/>
      <c r="C23" s="52" t="s">
        <v>87</v>
      </c>
      <c r="D23" s="53">
        <v>1</v>
      </c>
      <c r="E23" s="53">
        <v>1</v>
      </c>
      <c r="F23" s="53">
        <f t="shared" si="17"/>
        <v>2</v>
      </c>
      <c r="G23" s="54"/>
      <c r="H23" s="54"/>
      <c r="I23" s="54">
        <f t="shared" si="18"/>
        <v>0</v>
      </c>
      <c r="J23" s="101"/>
      <c r="K23" s="102"/>
      <c r="L23" s="102"/>
      <c r="M23" s="101"/>
      <c r="N23" s="102"/>
      <c r="O23" s="102"/>
      <c r="P23" s="61">
        <f t="shared" si="12"/>
        <v>0</v>
      </c>
      <c r="Q23" s="107"/>
      <c r="R23" s="107"/>
      <c r="S23" s="102"/>
      <c r="T23" s="101"/>
      <c r="U23" s="102"/>
      <c r="V23" s="102"/>
      <c r="W23" s="61">
        <f t="shared" si="13"/>
        <v>0</v>
      </c>
      <c r="X23" s="73">
        <f t="shared" si="5"/>
        <v>0</v>
      </c>
      <c r="Y23" s="73">
        <f t="shared" si="6"/>
        <v>0</v>
      </c>
      <c r="Z23" s="73">
        <f t="shared" si="7"/>
        <v>0</v>
      </c>
      <c r="AA23" s="73">
        <f t="shared" si="8"/>
        <v>0</v>
      </c>
      <c r="AB23" s="73">
        <f t="shared" si="9"/>
        <v>0</v>
      </c>
      <c r="AC23" s="73">
        <f t="shared" si="10"/>
        <v>0</v>
      </c>
      <c r="AD23" s="73">
        <f t="shared" si="11"/>
        <v>0</v>
      </c>
      <c r="AE23" s="62">
        <f t="shared" si="14"/>
        <v>0</v>
      </c>
      <c r="AF23" s="62">
        <f t="shared" si="15"/>
        <v>0</v>
      </c>
      <c r="AG23" s="69">
        <f t="shared" si="2"/>
        <v>0</v>
      </c>
      <c r="AH23" s="49">
        <v>71</v>
      </c>
    </row>
    <row r="24" spans="1:34" ht="26.25" customHeight="1">
      <c r="A24" s="175"/>
      <c r="B24" s="178"/>
      <c r="C24" s="52" t="s">
        <v>144</v>
      </c>
      <c r="D24" s="53">
        <v>0</v>
      </c>
      <c r="E24" s="53">
        <v>5</v>
      </c>
      <c r="F24" s="53">
        <f t="shared" si="17"/>
        <v>5</v>
      </c>
      <c r="G24" s="54"/>
      <c r="H24" s="54"/>
      <c r="I24" s="54">
        <f t="shared" si="18"/>
        <v>0</v>
      </c>
      <c r="J24" s="101"/>
      <c r="K24" s="102"/>
      <c r="L24" s="102"/>
      <c r="M24" s="101"/>
      <c r="N24" s="102"/>
      <c r="O24" s="102"/>
      <c r="P24" s="61">
        <f t="shared" si="12"/>
        <v>0</v>
      </c>
      <c r="Q24" s="107"/>
      <c r="R24" s="107"/>
      <c r="S24" s="102"/>
      <c r="T24" s="101"/>
      <c r="U24" s="102"/>
      <c r="V24" s="102"/>
      <c r="W24" s="61">
        <f t="shared" si="13"/>
        <v>0</v>
      </c>
      <c r="X24" s="73">
        <f t="shared" si="5"/>
        <v>0</v>
      </c>
      <c r="Y24" s="73">
        <f t="shared" si="6"/>
        <v>0</v>
      </c>
      <c r="Z24" s="73">
        <f t="shared" si="7"/>
        <v>0</v>
      </c>
      <c r="AA24" s="73">
        <f t="shared" si="8"/>
        <v>0</v>
      </c>
      <c r="AB24" s="73">
        <f t="shared" si="9"/>
        <v>0</v>
      </c>
      <c r="AC24" s="73">
        <f t="shared" si="10"/>
        <v>0</v>
      </c>
      <c r="AD24" s="73">
        <f t="shared" si="11"/>
        <v>0</v>
      </c>
      <c r="AE24" s="62">
        <f t="shared" si="14"/>
        <v>0</v>
      </c>
      <c r="AF24" s="62">
        <f t="shared" si="15"/>
        <v>0</v>
      </c>
      <c r="AG24" s="69">
        <f t="shared" si="2"/>
        <v>0</v>
      </c>
      <c r="AH24" s="49">
        <v>72</v>
      </c>
    </row>
    <row r="25" spans="1:34" ht="26.25" customHeight="1">
      <c r="A25" s="175"/>
      <c r="B25" s="178"/>
      <c r="C25" s="52" t="s">
        <v>206</v>
      </c>
      <c r="D25" s="53">
        <v>0</v>
      </c>
      <c r="E25" s="53">
        <v>1</v>
      </c>
      <c r="F25" s="53">
        <f t="shared" si="17"/>
        <v>1</v>
      </c>
      <c r="G25" s="54"/>
      <c r="H25" s="54"/>
      <c r="I25" s="54">
        <f t="shared" si="18"/>
        <v>0</v>
      </c>
      <c r="J25" s="101"/>
      <c r="K25" s="102"/>
      <c r="L25" s="102"/>
      <c r="M25" s="101"/>
      <c r="N25" s="102"/>
      <c r="O25" s="102"/>
      <c r="P25" s="61">
        <f t="shared" si="12"/>
        <v>0</v>
      </c>
      <c r="Q25" s="107"/>
      <c r="R25" s="107"/>
      <c r="S25" s="102"/>
      <c r="T25" s="101"/>
      <c r="U25" s="102"/>
      <c r="V25" s="102"/>
      <c r="W25" s="61">
        <f t="shared" si="13"/>
        <v>0</v>
      </c>
      <c r="X25" s="73">
        <f t="shared" si="5"/>
        <v>0</v>
      </c>
      <c r="Y25" s="73">
        <f t="shared" si="6"/>
        <v>0</v>
      </c>
      <c r="Z25" s="73">
        <f t="shared" si="7"/>
        <v>0</v>
      </c>
      <c r="AA25" s="73">
        <f t="shared" si="8"/>
        <v>0</v>
      </c>
      <c r="AB25" s="73">
        <f t="shared" si="9"/>
        <v>0</v>
      </c>
      <c r="AC25" s="73">
        <f t="shared" si="10"/>
        <v>0</v>
      </c>
      <c r="AD25" s="73">
        <f t="shared" si="11"/>
        <v>0</v>
      </c>
      <c r="AE25" s="62">
        <f t="shared" si="14"/>
        <v>0</v>
      </c>
      <c r="AF25" s="62">
        <f t="shared" si="15"/>
        <v>0</v>
      </c>
      <c r="AG25" s="69">
        <f t="shared" si="2"/>
        <v>0</v>
      </c>
      <c r="AH25" s="49">
        <v>73</v>
      </c>
    </row>
    <row r="26" spans="1:34" ht="26.25" customHeight="1">
      <c r="A26" s="175"/>
      <c r="B26" s="178"/>
      <c r="C26" s="52" t="s">
        <v>78</v>
      </c>
      <c r="D26" s="53">
        <v>1</v>
      </c>
      <c r="E26" s="53">
        <v>0</v>
      </c>
      <c r="F26" s="53">
        <f t="shared" si="17"/>
        <v>1</v>
      </c>
      <c r="G26" s="54">
        <v>1</v>
      </c>
      <c r="H26" s="54">
        <v>0</v>
      </c>
      <c r="I26" s="54">
        <f t="shared" si="18"/>
        <v>1</v>
      </c>
      <c r="J26" s="101"/>
      <c r="K26" s="102"/>
      <c r="L26" s="102"/>
      <c r="M26" s="102"/>
      <c r="N26" s="102"/>
      <c r="O26" s="102"/>
      <c r="P26" s="61">
        <f t="shared" si="12"/>
        <v>0</v>
      </c>
      <c r="Q26" s="107"/>
      <c r="R26" s="107"/>
      <c r="S26" s="101">
        <v>1</v>
      </c>
      <c r="T26" s="102"/>
      <c r="U26" s="102"/>
      <c r="V26" s="102"/>
      <c r="W26" s="61">
        <f t="shared" si="13"/>
        <v>1</v>
      </c>
      <c r="X26" s="73">
        <f t="shared" si="5"/>
        <v>0</v>
      </c>
      <c r="Y26" s="73">
        <f t="shared" si="6"/>
        <v>0</v>
      </c>
      <c r="Z26" s="73">
        <f t="shared" si="7"/>
        <v>1</v>
      </c>
      <c r="AA26" s="73">
        <f t="shared" si="8"/>
        <v>0</v>
      </c>
      <c r="AB26" s="73">
        <f t="shared" si="9"/>
        <v>0</v>
      </c>
      <c r="AC26" s="73">
        <f t="shared" si="10"/>
        <v>0</v>
      </c>
      <c r="AD26" s="73">
        <f t="shared" si="11"/>
        <v>1</v>
      </c>
      <c r="AE26" s="62">
        <f t="shared" si="14"/>
        <v>0.4</v>
      </c>
      <c r="AF26" s="62">
        <f t="shared" si="15"/>
        <v>40</v>
      </c>
      <c r="AG26" s="69">
        <f t="shared" si="2"/>
        <v>5</v>
      </c>
      <c r="AH26" s="49">
        <v>74</v>
      </c>
    </row>
    <row r="27" spans="1:34" ht="26.25" customHeight="1">
      <c r="A27" s="175"/>
      <c r="B27" s="178"/>
      <c r="C27" s="52" t="s">
        <v>88</v>
      </c>
      <c r="D27" s="53">
        <v>0</v>
      </c>
      <c r="E27" s="53">
        <v>3</v>
      </c>
      <c r="F27" s="53">
        <f t="shared" si="17"/>
        <v>3</v>
      </c>
      <c r="G27" s="54">
        <v>0</v>
      </c>
      <c r="H27" s="54">
        <v>3</v>
      </c>
      <c r="I27" s="54">
        <f t="shared" si="18"/>
        <v>3</v>
      </c>
      <c r="J27" s="101"/>
      <c r="K27" s="102"/>
      <c r="L27" s="102"/>
      <c r="M27" s="101">
        <v>0</v>
      </c>
      <c r="N27" s="102"/>
      <c r="O27" s="102"/>
      <c r="P27" s="61">
        <f t="shared" si="12"/>
        <v>0</v>
      </c>
      <c r="Q27" s="107"/>
      <c r="R27" s="107"/>
      <c r="S27" s="101">
        <v>2</v>
      </c>
      <c r="T27" s="101">
        <v>1</v>
      </c>
      <c r="U27" s="102"/>
      <c r="V27" s="102"/>
      <c r="W27" s="61">
        <f t="shared" si="13"/>
        <v>3</v>
      </c>
      <c r="X27" s="73">
        <f t="shared" si="5"/>
        <v>0</v>
      </c>
      <c r="Y27" s="73">
        <f t="shared" si="6"/>
        <v>0</v>
      </c>
      <c r="Z27" s="73">
        <f t="shared" si="7"/>
        <v>2</v>
      </c>
      <c r="AA27" s="73">
        <f t="shared" si="8"/>
        <v>1</v>
      </c>
      <c r="AB27" s="73">
        <f t="shared" si="9"/>
        <v>0</v>
      </c>
      <c r="AC27" s="73">
        <f t="shared" si="10"/>
        <v>0</v>
      </c>
      <c r="AD27" s="73">
        <f t="shared" si="11"/>
        <v>3</v>
      </c>
      <c r="AE27" s="62">
        <f t="shared" si="14"/>
        <v>1.4</v>
      </c>
      <c r="AF27" s="62">
        <f t="shared" si="15"/>
        <v>46.666666666666664</v>
      </c>
      <c r="AG27" s="69">
        <f t="shared" si="2"/>
        <v>5</v>
      </c>
      <c r="AH27" s="49">
        <v>78</v>
      </c>
    </row>
    <row r="28" spans="1:34" ht="26.25" customHeight="1">
      <c r="A28" s="176"/>
      <c r="B28" s="179"/>
      <c r="C28" s="52" t="s">
        <v>159</v>
      </c>
      <c r="D28" s="53">
        <f aca="true" t="shared" si="19" ref="D28:I28">+D27+D26+D25+D24+D23+D22+D21</f>
        <v>4</v>
      </c>
      <c r="E28" s="53">
        <f t="shared" si="19"/>
        <v>23</v>
      </c>
      <c r="F28" s="53">
        <f t="shared" si="19"/>
        <v>27</v>
      </c>
      <c r="G28" s="53">
        <f t="shared" si="19"/>
        <v>1</v>
      </c>
      <c r="H28" s="53">
        <f t="shared" si="19"/>
        <v>4</v>
      </c>
      <c r="I28" s="53">
        <f t="shared" si="19"/>
        <v>5</v>
      </c>
      <c r="J28" s="103"/>
      <c r="K28" s="103">
        <f>+K27+K26+K25+K24+K23+K22+K21</f>
        <v>0</v>
      </c>
      <c r="L28" s="103"/>
      <c r="M28" s="103">
        <f>+M27+M26+M25+M24+M23+M22+M21</f>
        <v>0</v>
      </c>
      <c r="N28" s="103">
        <f>+N27+N26+N25+N24+N23+N22+N21</f>
        <v>0</v>
      </c>
      <c r="O28" s="103"/>
      <c r="P28" s="61">
        <f t="shared" si="12"/>
        <v>0</v>
      </c>
      <c r="Q28" s="103"/>
      <c r="R28" s="103"/>
      <c r="S28" s="103">
        <f>+S27+S26+S25+S24+S23+S22+S21</f>
        <v>3</v>
      </c>
      <c r="T28" s="103">
        <f>+T27+T26+T25+T24+T23+T22+T21</f>
        <v>2</v>
      </c>
      <c r="U28" s="103">
        <f>+U27+U26+U25+U24+U23+U22+U21</f>
        <v>0</v>
      </c>
      <c r="V28" s="103">
        <f>+V27+V26+V25+V24+V23+V22+V21</f>
        <v>0</v>
      </c>
      <c r="W28" s="61">
        <f t="shared" si="13"/>
        <v>5</v>
      </c>
      <c r="X28" s="73">
        <f t="shared" si="5"/>
        <v>0</v>
      </c>
      <c r="Y28" s="73">
        <f t="shared" si="6"/>
        <v>0</v>
      </c>
      <c r="Z28" s="73">
        <f t="shared" si="7"/>
        <v>3</v>
      </c>
      <c r="AA28" s="73">
        <f t="shared" si="8"/>
        <v>2</v>
      </c>
      <c r="AB28" s="73">
        <f t="shared" si="9"/>
        <v>0</v>
      </c>
      <c r="AC28" s="73">
        <f t="shared" si="10"/>
        <v>0</v>
      </c>
      <c r="AD28" s="73">
        <f t="shared" si="11"/>
        <v>5</v>
      </c>
      <c r="AE28" s="62">
        <f t="shared" si="14"/>
        <v>2.4000000000000004</v>
      </c>
      <c r="AF28" s="62">
        <f t="shared" si="15"/>
        <v>8.888888888888891</v>
      </c>
      <c r="AG28" s="69">
        <f t="shared" si="2"/>
        <v>1.1111111111111114</v>
      </c>
      <c r="AH28" s="49"/>
    </row>
    <row r="29" spans="1:34" ht="26.25" customHeight="1">
      <c r="A29" s="174">
        <v>4</v>
      </c>
      <c r="B29" s="177" t="s">
        <v>89</v>
      </c>
      <c r="C29" s="52" t="s">
        <v>244</v>
      </c>
      <c r="D29" s="53">
        <v>0</v>
      </c>
      <c r="E29" s="53">
        <v>3</v>
      </c>
      <c r="F29" s="53">
        <f>+D29+E29</f>
        <v>3</v>
      </c>
      <c r="G29" s="54">
        <v>0</v>
      </c>
      <c r="H29" s="54">
        <v>1</v>
      </c>
      <c r="I29" s="54">
        <f>+H29+G29</f>
        <v>1</v>
      </c>
      <c r="J29" s="101"/>
      <c r="K29" s="102"/>
      <c r="L29" s="102"/>
      <c r="M29" s="102"/>
      <c r="N29" s="102"/>
      <c r="O29" s="102"/>
      <c r="P29" s="61">
        <f t="shared" si="12"/>
        <v>0</v>
      </c>
      <c r="Q29" s="107"/>
      <c r="R29" s="107"/>
      <c r="S29" s="101">
        <v>1</v>
      </c>
      <c r="T29" s="102"/>
      <c r="U29" s="102"/>
      <c r="V29" s="102"/>
      <c r="W29" s="61">
        <f t="shared" si="13"/>
        <v>1</v>
      </c>
      <c r="X29" s="73">
        <f t="shared" si="5"/>
        <v>0</v>
      </c>
      <c r="Y29" s="73">
        <f t="shared" si="6"/>
        <v>0</v>
      </c>
      <c r="Z29" s="73">
        <f t="shared" si="7"/>
        <v>1</v>
      </c>
      <c r="AA29" s="73">
        <f t="shared" si="8"/>
        <v>0</v>
      </c>
      <c r="AB29" s="73">
        <f t="shared" si="9"/>
        <v>0</v>
      </c>
      <c r="AC29" s="73">
        <f t="shared" si="10"/>
        <v>0</v>
      </c>
      <c r="AD29" s="73">
        <f t="shared" si="11"/>
        <v>1</v>
      </c>
      <c r="AE29" s="62">
        <f t="shared" si="14"/>
        <v>0.4</v>
      </c>
      <c r="AF29" s="62">
        <f t="shared" si="15"/>
        <v>13.333333333333334</v>
      </c>
      <c r="AG29" s="69">
        <f t="shared" si="2"/>
        <v>1.6666666666666667</v>
      </c>
      <c r="AH29" s="49">
        <v>76</v>
      </c>
    </row>
    <row r="30" spans="1:34" ht="26.25" customHeight="1">
      <c r="A30" s="175"/>
      <c r="B30" s="178"/>
      <c r="C30" s="52" t="s">
        <v>74</v>
      </c>
      <c r="D30" s="53">
        <v>4</v>
      </c>
      <c r="E30" s="53">
        <v>5</v>
      </c>
      <c r="F30" s="53">
        <f>+D30+E30</f>
        <v>9</v>
      </c>
      <c r="G30" s="54">
        <v>4</v>
      </c>
      <c r="H30" s="54">
        <v>4</v>
      </c>
      <c r="I30" s="54">
        <f>+H30+G30</f>
        <v>8</v>
      </c>
      <c r="J30" s="101"/>
      <c r="K30" s="102"/>
      <c r="L30" s="102"/>
      <c r="M30" s="102"/>
      <c r="N30" s="102"/>
      <c r="O30" s="102"/>
      <c r="P30" s="61">
        <f t="shared" si="12"/>
        <v>0</v>
      </c>
      <c r="Q30" s="107"/>
      <c r="R30" s="107"/>
      <c r="S30" s="101">
        <v>8</v>
      </c>
      <c r="T30" s="102"/>
      <c r="U30" s="102"/>
      <c r="V30" s="102"/>
      <c r="W30" s="61">
        <f t="shared" si="13"/>
        <v>8</v>
      </c>
      <c r="X30" s="73">
        <f t="shared" si="5"/>
        <v>0</v>
      </c>
      <c r="Y30" s="73">
        <f t="shared" si="6"/>
        <v>0</v>
      </c>
      <c r="Z30" s="73">
        <f t="shared" si="7"/>
        <v>8</v>
      </c>
      <c r="AA30" s="73">
        <f t="shared" si="8"/>
        <v>0</v>
      </c>
      <c r="AB30" s="73">
        <f t="shared" si="9"/>
        <v>0</v>
      </c>
      <c r="AC30" s="73">
        <f t="shared" si="10"/>
        <v>0</v>
      </c>
      <c r="AD30" s="73">
        <f t="shared" si="11"/>
        <v>8</v>
      </c>
      <c r="AE30" s="62">
        <f t="shared" si="14"/>
        <v>3.2</v>
      </c>
      <c r="AF30" s="62">
        <f t="shared" si="15"/>
        <v>35.55555555555556</v>
      </c>
      <c r="AG30" s="69">
        <f t="shared" si="2"/>
        <v>4.444444444444445</v>
      </c>
      <c r="AH30" s="49">
        <v>77</v>
      </c>
    </row>
    <row r="31" spans="1:34" ht="26.25" customHeight="1">
      <c r="A31" s="176"/>
      <c r="B31" s="179"/>
      <c r="C31" s="52" t="s">
        <v>159</v>
      </c>
      <c r="D31" s="53">
        <f aca="true" t="shared" si="20" ref="D31:I31">+D30+D29</f>
        <v>4</v>
      </c>
      <c r="E31" s="53">
        <f t="shared" si="20"/>
        <v>8</v>
      </c>
      <c r="F31" s="53">
        <f t="shared" si="20"/>
        <v>12</v>
      </c>
      <c r="G31" s="53">
        <f t="shared" si="20"/>
        <v>4</v>
      </c>
      <c r="H31" s="53">
        <f t="shared" si="20"/>
        <v>5</v>
      </c>
      <c r="I31" s="53">
        <f t="shared" si="20"/>
        <v>9</v>
      </c>
      <c r="J31" s="103"/>
      <c r="K31" s="103">
        <f>+K30+K29</f>
        <v>0</v>
      </c>
      <c r="L31" s="103"/>
      <c r="M31" s="103">
        <f>+M30+M29</f>
        <v>0</v>
      </c>
      <c r="N31" s="103">
        <f>+N30+N29</f>
        <v>0</v>
      </c>
      <c r="O31" s="103"/>
      <c r="P31" s="61">
        <f t="shared" si="12"/>
        <v>0</v>
      </c>
      <c r="Q31" s="103"/>
      <c r="R31" s="103"/>
      <c r="S31" s="103">
        <f>+S30+S29</f>
        <v>9</v>
      </c>
      <c r="T31" s="103">
        <f>+T30+T29</f>
        <v>0</v>
      </c>
      <c r="U31" s="103">
        <f>+U30+U29</f>
        <v>0</v>
      </c>
      <c r="V31" s="103">
        <f>+V30+V29</f>
        <v>0</v>
      </c>
      <c r="W31" s="61">
        <f t="shared" si="13"/>
        <v>9</v>
      </c>
      <c r="X31" s="73">
        <f t="shared" si="5"/>
        <v>0</v>
      </c>
      <c r="Y31" s="73">
        <f t="shared" si="6"/>
        <v>0</v>
      </c>
      <c r="Z31" s="73">
        <f t="shared" si="7"/>
        <v>9</v>
      </c>
      <c r="AA31" s="73">
        <f t="shared" si="8"/>
        <v>0</v>
      </c>
      <c r="AB31" s="73">
        <f t="shared" si="9"/>
        <v>0</v>
      </c>
      <c r="AC31" s="73">
        <f t="shared" si="10"/>
        <v>0</v>
      </c>
      <c r="AD31" s="73">
        <f t="shared" si="11"/>
        <v>9</v>
      </c>
      <c r="AE31" s="62">
        <f t="shared" si="14"/>
        <v>3.6</v>
      </c>
      <c r="AF31" s="62">
        <f t="shared" si="15"/>
        <v>30</v>
      </c>
      <c r="AG31" s="69">
        <f t="shared" si="2"/>
        <v>3.75</v>
      </c>
      <c r="AH31" s="49"/>
    </row>
    <row r="32" spans="1:34" ht="26.25" customHeight="1">
      <c r="A32" s="174">
        <v>5</v>
      </c>
      <c r="B32" s="177" t="s">
        <v>204</v>
      </c>
      <c r="C32" s="52" t="s">
        <v>254</v>
      </c>
      <c r="D32" s="53">
        <v>3</v>
      </c>
      <c r="E32" s="53">
        <v>1</v>
      </c>
      <c r="F32" s="53">
        <f>+D32+E32</f>
        <v>4</v>
      </c>
      <c r="G32" s="54"/>
      <c r="H32" s="54"/>
      <c r="I32" s="54">
        <f>+H32+G32</f>
        <v>0</v>
      </c>
      <c r="J32" s="101"/>
      <c r="K32" s="102"/>
      <c r="L32" s="102"/>
      <c r="M32" s="101"/>
      <c r="N32" s="102"/>
      <c r="O32" s="102"/>
      <c r="P32" s="61">
        <f t="shared" si="12"/>
        <v>0</v>
      </c>
      <c r="Q32" s="107"/>
      <c r="R32" s="107"/>
      <c r="S32" s="102"/>
      <c r="T32" s="101"/>
      <c r="U32" s="102"/>
      <c r="V32" s="102"/>
      <c r="W32" s="61">
        <f t="shared" si="13"/>
        <v>0</v>
      </c>
      <c r="X32" s="73">
        <f t="shared" si="5"/>
        <v>0</v>
      </c>
      <c r="Y32" s="73">
        <f t="shared" si="6"/>
        <v>0</v>
      </c>
      <c r="Z32" s="73">
        <f t="shared" si="7"/>
        <v>0</v>
      </c>
      <c r="AA32" s="73">
        <f t="shared" si="8"/>
        <v>0</v>
      </c>
      <c r="AB32" s="73">
        <f t="shared" si="9"/>
        <v>0</v>
      </c>
      <c r="AC32" s="73">
        <f t="shared" si="10"/>
        <v>0</v>
      </c>
      <c r="AD32" s="73">
        <f t="shared" si="11"/>
        <v>0</v>
      </c>
      <c r="AE32" s="62">
        <f t="shared" si="14"/>
        <v>0</v>
      </c>
      <c r="AF32" s="62">
        <f t="shared" si="15"/>
        <v>0</v>
      </c>
      <c r="AG32" s="69">
        <f t="shared" si="2"/>
        <v>0</v>
      </c>
      <c r="AH32" s="49">
        <v>27</v>
      </c>
    </row>
    <row r="33" spans="1:34" ht="26.25" customHeight="1">
      <c r="A33" s="175"/>
      <c r="B33" s="178"/>
      <c r="C33" s="52" t="s">
        <v>188</v>
      </c>
      <c r="D33" s="53">
        <v>36</v>
      </c>
      <c r="E33" s="53">
        <v>0</v>
      </c>
      <c r="F33" s="53">
        <f>+D33+E33</f>
        <v>36</v>
      </c>
      <c r="G33" s="54"/>
      <c r="H33" s="54"/>
      <c r="I33" s="54">
        <f>+H33+G33</f>
        <v>0</v>
      </c>
      <c r="J33" s="101"/>
      <c r="K33" s="102"/>
      <c r="L33" s="102"/>
      <c r="M33" s="102"/>
      <c r="N33" s="102"/>
      <c r="O33" s="102"/>
      <c r="P33" s="61">
        <f t="shared" si="12"/>
        <v>0</v>
      </c>
      <c r="Q33" s="107"/>
      <c r="R33" s="107"/>
      <c r="S33" s="102"/>
      <c r="T33" s="102"/>
      <c r="U33" s="102"/>
      <c r="V33" s="101"/>
      <c r="W33" s="61">
        <f t="shared" si="13"/>
        <v>0</v>
      </c>
      <c r="X33" s="73">
        <f t="shared" si="5"/>
        <v>0</v>
      </c>
      <c r="Y33" s="73">
        <f t="shared" si="6"/>
        <v>0</v>
      </c>
      <c r="Z33" s="73">
        <f t="shared" si="7"/>
        <v>0</v>
      </c>
      <c r="AA33" s="73">
        <f t="shared" si="8"/>
        <v>0</v>
      </c>
      <c r="AB33" s="73">
        <f t="shared" si="9"/>
        <v>0</v>
      </c>
      <c r="AC33" s="73">
        <f t="shared" si="10"/>
        <v>0</v>
      </c>
      <c r="AD33" s="73">
        <f t="shared" si="11"/>
        <v>0</v>
      </c>
      <c r="AE33" s="62">
        <f t="shared" si="14"/>
        <v>0</v>
      </c>
      <c r="AF33" s="62">
        <f t="shared" si="15"/>
        <v>0</v>
      </c>
      <c r="AG33" s="69">
        <f t="shared" si="2"/>
        <v>0</v>
      </c>
      <c r="AH33" s="49">
        <v>48</v>
      </c>
    </row>
    <row r="34" spans="1:34" ht="26.25" customHeight="1">
      <c r="A34" s="176"/>
      <c r="B34" s="179"/>
      <c r="C34" s="52" t="s">
        <v>159</v>
      </c>
      <c r="D34" s="53">
        <f aca="true" t="shared" si="21" ref="D34:I34">+D33+D32</f>
        <v>39</v>
      </c>
      <c r="E34" s="53">
        <f t="shared" si="21"/>
        <v>1</v>
      </c>
      <c r="F34" s="53">
        <f t="shared" si="21"/>
        <v>40</v>
      </c>
      <c r="G34" s="53">
        <f t="shared" si="21"/>
        <v>0</v>
      </c>
      <c r="H34" s="53">
        <f t="shared" si="21"/>
        <v>0</v>
      </c>
      <c r="I34" s="53">
        <f t="shared" si="21"/>
        <v>0</v>
      </c>
      <c r="J34" s="103"/>
      <c r="K34" s="103">
        <f>+K33+K32</f>
        <v>0</v>
      </c>
      <c r="L34" s="103"/>
      <c r="M34" s="103">
        <f>+M33+M32</f>
        <v>0</v>
      </c>
      <c r="N34" s="103">
        <f>+N33+N32</f>
        <v>0</v>
      </c>
      <c r="O34" s="103"/>
      <c r="P34" s="61">
        <f t="shared" si="12"/>
        <v>0</v>
      </c>
      <c r="Q34" s="103"/>
      <c r="R34" s="103"/>
      <c r="S34" s="103">
        <f>+S33+S32</f>
        <v>0</v>
      </c>
      <c r="T34" s="103">
        <f>+T33+T32</f>
        <v>0</v>
      </c>
      <c r="U34" s="103">
        <f>+U33+U32</f>
        <v>0</v>
      </c>
      <c r="V34" s="103">
        <f>+V33+V32</f>
        <v>0</v>
      </c>
      <c r="W34" s="61">
        <f t="shared" si="13"/>
        <v>0</v>
      </c>
      <c r="X34" s="73">
        <f t="shared" si="5"/>
        <v>0</v>
      </c>
      <c r="Y34" s="73">
        <f t="shared" si="6"/>
        <v>0</v>
      </c>
      <c r="Z34" s="73">
        <f t="shared" si="7"/>
        <v>0</v>
      </c>
      <c r="AA34" s="73">
        <f t="shared" si="8"/>
        <v>0</v>
      </c>
      <c r="AB34" s="73">
        <f t="shared" si="9"/>
        <v>0</v>
      </c>
      <c r="AC34" s="73">
        <f t="shared" si="10"/>
        <v>0</v>
      </c>
      <c r="AD34" s="73">
        <f t="shared" si="11"/>
        <v>0</v>
      </c>
      <c r="AE34" s="62">
        <f t="shared" si="14"/>
        <v>0</v>
      </c>
      <c r="AF34" s="62">
        <f t="shared" si="15"/>
        <v>0</v>
      </c>
      <c r="AG34" s="69">
        <f t="shared" si="2"/>
        <v>0</v>
      </c>
      <c r="AH34" s="49"/>
    </row>
    <row r="35" spans="1:34" ht="26.25" customHeight="1">
      <c r="A35" s="174">
        <v>6</v>
      </c>
      <c r="B35" s="177" t="s">
        <v>138</v>
      </c>
      <c r="C35" s="52" t="s">
        <v>243</v>
      </c>
      <c r="D35" s="53">
        <v>6</v>
      </c>
      <c r="E35" s="53">
        <v>0</v>
      </c>
      <c r="F35" s="53">
        <f aca="true" t="shared" si="22" ref="F35:F57">+D35+E35</f>
        <v>6</v>
      </c>
      <c r="G35" s="54"/>
      <c r="H35" s="54"/>
      <c r="I35" s="54">
        <f aca="true" t="shared" si="23" ref="I35:I57">+H35+G35</f>
        <v>0</v>
      </c>
      <c r="J35" s="101"/>
      <c r="K35" s="101"/>
      <c r="L35" s="101"/>
      <c r="M35" s="102"/>
      <c r="N35" s="102"/>
      <c r="O35" s="102"/>
      <c r="P35" s="61">
        <f t="shared" si="12"/>
        <v>0</v>
      </c>
      <c r="Q35" s="107"/>
      <c r="R35" s="107"/>
      <c r="S35" s="102"/>
      <c r="T35" s="102"/>
      <c r="U35" s="102"/>
      <c r="V35" s="102"/>
      <c r="W35" s="61">
        <f t="shared" si="13"/>
        <v>0</v>
      </c>
      <c r="X35" s="73">
        <f t="shared" si="5"/>
        <v>0</v>
      </c>
      <c r="Y35" s="73">
        <f t="shared" si="6"/>
        <v>0</v>
      </c>
      <c r="Z35" s="73">
        <f t="shared" si="7"/>
        <v>0</v>
      </c>
      <c r="AA35" s="73">
        <f t="shared" si="8"/>
        <v>0</v>
      </c>
      <c r="AB35" s="73">
        <f t="shared" si="9"/>
        <v>0</v>
      </c>
      <c r="AC35" s="73">
        <f t="shared" si="10"/>
        <v>0</v>
      </c>
      <c r="AD35" s="73">
        <f t="shared" si="11"/>
        <v>0</v>
      </c>
      <c r="AE35" s="62">
        <f t="shared" si="14"/>
        <v>0</v>
      </c>
      <c r="AF35" s="62">
        <f t="shared" si="15"/>
        <v>0</v>
      </c>
      <c r="AG35" s="69">
        <f t="shared" si="2"/>
        <v>0</v>
      </c>
      <c r="AH35" s="49">
        <v>11</v>
      </c>
    </row>
    <row r="36" spans="1:34" ht="26.25" customHeight="1">
      <c r="A36" s="175"/>
      <c r="B36" s="178"/>
      <c r="C36" s="52" t="s">
        <v>189</v>
      </c>
      <c r="D36" s="53">
        <v>0</v>
      </c>
      <c r="E36" s="53">
        <v>1</v>
      </c>
      <c r="F36" s="53">
        <f t="shared" si="22"/>
        <v>1</v>
      </c>
      <c r="G36" s="54"/>
      <c r="H36" s="54"/>
      <c r="I36" s="54">
        <f t="shared" si="23"/>
        <v>0</v>
      </c>
      <c r="J36" s="101"/>
      <c r="K36" s="101"/>
      <c r="L36" s="101"/>
      <c r="M36" s="102"/>
      <c r="N36" s="102"/>
      <c r="O36" s="102"/>
      <c r="P36" s="61">
        <f t="shared" si="12"/>
        <v>0</v>
      </c>
      <c r="Q36" s="107"/>
      <c r="R36" s="107"/>
      <c r="S36" s="102"/>
      <c r="T36" s="102"/>
      <c r="U36" s="102"/>
      <c r="V36" s="102"/>
      <c r="W36" s="61">
        <f t="shared" si="13"/>
        <v>0</v>
      </c>
      <c r="X36" s="73">
        <f t="shared" si="5"/>
        <v>0</v>
      </c>
      <c r="Y36" s="73">
        <f t="shared" si="6"/>
        <v>0</v>
      </c>
      <c r="Z36" s="73">
        <f t="shared" si="7"/>
        <v>0</v>
      </c>
      <c r="AA36" s="73">
        <f t="shared" si="8"/>
        <v>0</v>
      </c>
      <c r="AB36" s="73">
        <f t="shared" si="9"/>
        <v>0</v>
      </c>
      <c r="AC36" s="73">
        <f t="shared" si="10"/>
        <v>0</v>
      </c>
      <c r="AD36" s="73">
        <f t="shared" si="11"/>
        <v>0</v>
      </c>
      <c r="AE36" s="62">
        <f aca="true" t="shared" si="24" ref="AE36:AE42">+AC36*1+AB36*0.8+AA36*0.6+Z36*0.4+Y36*0.2</f>
        <v>0</v>
      </c>
      <c r="AF36" s="62">
        <f aca="true" t="shared" si="25" ref="AF36:AF42">+AE36/F36*100</f>
        <v>0</v>
      </c>
      <c r="AG36" s="69">
        <f t="shared" si="2"/>
        <v>0</v>
      </c>
      <c r="AH36" s="49">
        <v>12</v>
      </c>
    </row>
    <row r="37" spans="1:34" ht="26.25" customHeight="1">
      <c r="A37" s="175"/>
      <c r="B37" s="178"/>
      <c r="C37" s="52" t="s">
        <v>190</v>
      </c>
      <c r="D37" s="53">
        <v>2</v>
      </c>
      <c r="E37" s="53">
        <v>91</v>
      </c>
      <c r="F37" s="53">
        <f t="shared" si="22"/>
        <v>93</v>
      </c>
      <c r="G37" s="54">
        <v>0</v>
      </c>
      <c r="H37" s="54">
        <v>46</v>
      </c>
      <c r="I37" s="54">
        <f t="shared" si="23"/>
        <v>46</v>
      </c>
      <c r="J37" s="101"/>
      <c r="K37" s="102"/>
      <c r="L37" s="102"/>
      <c r="M37" s="102"/>
      <c r="N37" s="101">
        <v>0</v>
      </c>
      <c r="O37" s="101"/>
      <c r="P37" s="61">
        <f t="shared" si="12"/>
        <v>0</v>
      </c>
      <c r="Q37" s="107"/>
      <c r="R37" s="107"/>
      <c r="S37" s="101">
        <v>1</v>
      </c>
      <c r="T37" s="102"/>
      <c r="U37" s="101">
        <v>45</v>
      </c>
      <c r="V37" s="102"/>
      <c r="W37" s="61">
        <f t="shared" si="13"/>
        <v>46</v>
      </c>
      <c r="X37" s="73">
        <f t="shared" si="5"/>
        <v>0</v>
      </c>
      <c r="Y37" s="73">
        <f t="shared" si="6"/>
        <v>0</v>
      </c>
      <c r="Z37" s="73">
        <f t="shared" si="7"/>
        <v>1</v>
      </c>
      <c r="AA37" s="73">
        <f t="shared" si="8"/>
        <v>0</v>
      </c>
      <c r="AB37" s="73">
        <f t="shared" si="9"/>
        <v>45</v>
      </c>
      <c r="AC37" s="73">
        <f t="shared" si="10"/>
        <v>0</v>
      </c>
      <c r="AD37" s="73">
        <f t="shared" si="11"/>
        <v>46</v>
      </c>
      <c r="AE37" s="62">
        <f t="shared" si="24"/>
        <v>36.4</v>
      </c>
      <c r="AF37" s="62">
        <f t="shared" si="25"/>
        <v>39.13978494623655</v>
      </c>
      <c r="AG37" s="69">
        <f t="shared" si="2"/>
        <v>4.892473118279569</v>
      </c>
      <c r="AH37" s="49">
        <v>13</v>
      </c>
    </row>
    <row r="38" spans="1:34" ht="26.25" customHeight="1">
      <c r="A38" s="175"/>
      <c r="B38" s="178"/>
      <c r="C38" s="52" t="s">
        <v>85</v>
      </c>
      <c r="D38" s="53">
        <v>0</v>
      </c>
      <c r="E38" s="53">
        <v>2</v>
      </c>
      <c r="F38" s="53">
        <f t="shared" si="22"/>
        <v>2</v>
      </c>
      <c r="G38" s="54"/>
      <c r="H38" s="54"/>
      <c r="I38" s="54">
        <f t="shared" si="23"/>
        <v>0</v>
      </c>
      <c r="J38" s="101"/>
      <c r="K38" s="102"/>
      <c r="L38" s="102"/>
      <c r="M38" s="102"/>
      <c r="N38" s="101"/>
      <c r="O38" s="101"/>
      <c r="P38" s="61">
        <f t="shared" si="12"/>
        <v>0</v>
      </c>
      <c r="Q38" s="107"/>
      <c r="R38" s="107"/>
      <c r="S38" s="101"/>
      <c r="T38" s="102"/>
      <c r="U38" s="101"/>
      <c r="V38" s="102"/>
      <c r="W38" s="61">
        <f t="shared" si="13"/>
        <v>0</v>
      </c>
      <c r="X38" s="73">
        <f t="shared" si="5"/>
        <v>0</v>
      </c>
      <c r="Y38" s="73">
        <f t="shared" si="6"/>
        <v>0</v>
      </c>
      <c r="Z38" s="73">
        <f t="shared" si="7"/>
        <v>0</v>
      </c>
      <c r="AA38" s="73">
        <f t="shared" si="8"/>
        <v>0</v>
      </c>
      <c r="AB38" s="73">
        <f t="shared" si="9"/>
        <v>0</v>
      </c>
      <c r="AC38" s="73">
        <f t="shared" si="10"/>
        <v>0</v>
      </c>
      <c r="AD38" s="73">
        <f t="shared" si="11"/>
        <v>0</v>
      </c>
      <c r="AE38" s="62">
        <f t="shared" si="24"/>
        <v>0</v>
      </c>
      <c r="AF38" s="62">
        <f t="shared" si="25"/>
        <v>0</v>
      </c>
      <c r="AG38" s="69">
        <f aca="true" t="shared" si="26" ref="AG38:AG69">IF(AF38*5/40&gt;5,5,AF38*5/40)</f>
        <v>0</v>
      </c>
      <c r="AH38" s="49">
        <v>14</v>
      </c>
    </row>
    <row r="39" spans="1:34" ht="26.25" customHeight="1">
      <c r="A39" s="175"/>
      <c r="B39" s="178"/>
      <c r="C39" s="52" t="s">
        <v>126</v>
      </c>
      <c r="D39" s="53">
        <v>0</v>
      </c>
      <c r="E39" s="53">
        <v>2</v>
      </c>
      <c r="F39" s="53">
        <f t="shared" si="22"/>
        <v>2</v>
      </c>
      <c r="G39" s="54"/>
      <c r="H39" s="54"/>
      <c r="I39" s="54">
        <f t="shared" si="23"/>
        <v>0</v>
      </c>
      <c r="J39" s="101"/>
      <c r="K39" s="102"/>
      <c r="L39" s="102"/>
      <c r="M39" s="102"/>
      <c r="N39" s="101"/>
      <c r="O39" s="101"/>
      <c r="P39" s="61">
        <f t="shared" si="12"/>
        <v>0</v>
      </c>
      <c r="Q39" s="107"/>
      <c r="R39" s="107"/>
      <c r="S39" s="101"/>
      <c r="T39" s="102"/>
      <c r="U39" s="101"/>
      <c r="V39" s="102"/>
      <c r="W39" s="61">
        <f t="shared" si="13"/>
        <v>0</v>
      </c>
      <c r="X39" s="73">
        <f t="shared" si="5"/>
        <v>0</v>
      </c>
      <c r="Y39" s="73">
        <f t="shared" si="6"/>
        <v>0</v>
      </c>
      <c r="Z39" s="73">
        <f t="shared" si="7"/>
        <v>0</v>
      </c>
      <c r="AA39" s="73">
        <f t="shared" si="8"/>
        <v>0</v>
      </c>
      <c r="AB39" s="73">
        <f t="shared" si="9"/>
        <v>0</v>
      </c>
      <c r="AC39" s="73">
        <f t="shared" si="10"/>
        <v>0</v>
      </c>
      <c r="AD39" s="73">
        <f t="shared" si="11"/>
        <v>0</v>
      </c>
      <c r="AE39" s="62">
        <f t="shared" si="24"/>
        <v>0</v>
      </c>
      <c r="AF39" s="62">
        <f t="shared" si="25"/>
        <v>0</v>
      </c>
      <c r="AG39" s="69">
        <f t="shared" si="26"/>
        <v>0</v>
      </c>
      <c r="AH39" s="49">
        <v>15</v>
      </c>
    </row>
    <row r="40" spans="1:34" ht="26.25" customHeight="1">
      <c r="A40" s="175"/>
      <c r="B40" s="178"/>
      <c r="C40" s="52" t="s">
        <v>109</v>
      </c>
      <c r="D40" s="53">
        <v>0</v>
      </c>
      <c r="E40" s="53">
        <v>40</v>
      </c>
      <c r="F40" s="53">
        <f t="shared" si="22"/>
        <v>40</v>
      </c>
      <c r="G40" s="54">
        <v>0</v>
      </c>
      <c r="H40" s="54">
        <v>10</v>
      </c>
      <c r="I40" s="54">
        <f t="shared" si="23"/>
        <v>10</v>
      </c>
      <c r="J40" s="101"/>
      <c r="K40" s="102"/>
      <c r="L40" s="102"/>
      <c r="M40" s="101">
        <v>2</v>
      </c>
      <c r="N40" s="101">
        <v>8</v>
      </c>
      <c r="O40" s="101"/>
      <c r="P40" s="61">
        <f t="shared" si="12"/>
        <v>10</v>
      </c>
      <c r="Q40" s="107"/>
      <c r="R40" s="107"/>
      <c r="S40" s="102"/>
      <c r="T40" s="101">
        <v>0</v>
      </c>
      <c r="U40" s="101">
        <v>0</v>
      </c>
      <c r="V40" s="102"/>
      <c r="W40" s="61">
        <f t="shared" si="13"/>
        <v>0</v>
      </c>
      <c r="X40" s="73">
        <f t="shared" si="5"/>
        <v>0</v>
      </c>
      <c r="Y40" s="73">
        <f t="shared" si="6"/>
        <v>0</v>
      </c>
      <c r="Z40" s="73">
        <f t="shared" si="7"/>
        <v>0</v>
      </c>
      <c r="AA40" s="73">
        <f t="shared" si="8"/>
        <v>2</v>
      </c>
      <c r="AB40" s="73">
        <f t="shared" si="9"/>
        <v>8</v>
      </c>
      <c r="AC40" s="73">
        <f t="shared" si="10"/>
        <v>0</v>
      </c>
      <c r="AD40" s="73">
        <f t="shared" si="11"/>
        <v>10</v>
      </c>
      <c r="AE40" s="62">
        <f t="shared" si="24"/>
        <v>7.6000000000000005</v>
      </c>
      <c r="AF40" s="62">
        <f t="shared" si="25"/>
        <v>19</v>
      </c>
      <c r="AG40" s="69">
        <f t="shared" si="26"/>
        <v>2.375</v>
      </c>
      <c r="AH40" s="49">
        <v>16</v>
      </c>
    </row>
    <row r="41" spans="1:34" ht="26.25" customHeight="1">
      <c r="A41" s="175"/>
      <c r="B41" s="178"/>
      <c r="C41" s="52" t="s">
        <v>50</v>
      </c>
      <c r="D41" s="53">
        <v>0</v>
      </c>
      <c r="E41" s="53">
        <v>3</v>
      </c>
      <c r="F41" s="53">
        <f t="shared" si="22"/>
        <v>3</v>
      </c>
      <c r="G41" s="54">
        <v>0</v>
      </c>
      <c r="H41" s="54">
        <v>1</v>
      </c>
      <c r="I41" s="54">
        <f t="shared" si="23"/>
        <v>1</v>
      </c>
      <c r="J41" s="101"/>
      <c r="K41" s="102"/>
      <c r="L41" s="102"/>
      <c r="M41" s="102"/>
      <c r="N41" s="101">
        <v>0</v>
      </c>
      <c r="O41" s="101"/>
      <c r="P41" s="61">
        <f t="shared" si="12"/>
        <v>0</v>
      </c>
      <c r="Q41" s="107"/>
      <c r="R41" s="107"/>
      <c r="S41" s="102"/>
      <c r="T41" s="102"/>
      <c r="U41" s="101">
        <v>1</v>
      </c>
      <c r="V41" s="102"/>
      <c r="W41" s="61">
        <f t="shared" si="13"/>
        <v>1</v>
      </c>
      <c r="X41" s="73">
        <f t="shared" si="5"/>
        <v>0</v>
      </c>
      <c r="Y41" s="73">
        <f t="shared" si="6"/>
        <v>0</v>
      </c>
      <c r="Z41" s="73">
        <f t="shared" si="7"/>
        <v>0</v>
      </c>
      <c r="AA41" s="73">
        <f t="shared" si="8"/>
        <v>0</v>
      </c>
      <c r="AB41" s="73">
        <f t="shared" si="9"/>
        <v>1</v>
      </c>
      <c r="AC41" s="73">
        <f t="shared" si="10"/>
        <v>0</v>
      </c>
      <c r="AD41" s="73">
        <f t="shared" si="11"/>
        <v>1</v>
      </c>
      <c r="AE41" s="62">
        <f t="shared" si="24"/>
        <v>0.8</v>
      </c>
      <c r="AF41" s="62">
        <f t="shared" si="25"/>
        <v>26.666666666666668</v>
      </c>
      <c r="AG41" s="69">
        <f t="shared" si="26"/>
        <v>3.3333333333333335</v>
      </c>
      <c r="AH41" s="49">
        <v>22</v>
      </c>
    </row>
    <row r="42" spans="1:34" ht="26.25" customHeight="1">
      <c r="A42" s="175"/>
      <c r="B42" s="178"/>
      <c r="C42" s="52" t="s">
        <v>151</v>
      </c>
      <c r="D42" s="53">
        <v>0</v>
      </c>
      <c r="E42" s="53">
        <v>1</v>
      </c>
      <c r="F42" s="53">
        <f t="shared" si="22"/>
        <v>1</v>
      </c>
      <c r="G42" s="54"/>
      <c r="H42" s="54"/>
      <c r="I42" s="54">
        <f t="shared" si="23"/>
        <v>0</v>
      </c>
      <c r="J42" s="101"/>
      <c r="K42" s="102"/>
      <c r="L42" s="102"/>
      <c r="M42" s="102"/>
      <c r="N42" s="101"/>
      <c r="O42" s="101"/>
      <c r="P42" s="61">
        <f t="shared" si="12"/>
        <v>0</v>
      </c>
      <c r="Q42" s="107"/>
      <c r="R42" s="107"/>
      <c r="S42" s="102"/>
      <c r="T42" s="102"/>
      <c r="U42" s="101"/>
      <c r="V42" s="102"/>
      <c r="W42" s="61">
        <f t="shared" si="13"/>
        <v>0</v>
      </c>
      <c r="X42" s="73">
        <f t="shared" si="5"/>
        <v>0</v>
      </c>
      <c r="Y42" s="73">
        <f t="shared" si="6"/>
        <v>0</v>
      </c>
      <c r="Z42" s="73">
        <f t="shared" si="7"/>
        <v>0</v>
      </c>
      <c r="AA42" s="73">
        <f t="shared" si="8"/>
        <v>0</v>
      </c>
      <c r="AB42" s="73">
        <f t="shared" si="9"/>
        <v>0</v>
      </c>
      <c r="AC42" s="73">
        <f t="shared" si="10"/>
        <v>0</v>
      </c>
      <c r="AD42" s="73">
        <f t="shared" si="11"/>
        <v>0</v>
      </c>
      <c r="AE42" s="62">
        <f t="shared" si="24"/>
        <v>0</v>
      </c>
      <c r="AF42" s="62">
        <f t="shared" si="25"/>
        <v>0</v>
      </c>
      <c r="AG42" s="69">
        <f t="shared" si="26"/>
        <v>0</v>
      </c>
      <c r="AH42" s="49">
        <v>23</v>
      </c>
    </row>
    <row r="43" spans="1:34" ht="26.25" customHeight="1">
      <c r="A43" s="175"/>
      <c r="B43" s="178"/>
      <c r="C43" s="52" t="s">
        <v>141</v>
      </c>
      <c r="D43" s="53">
        <v>0</v>
      </c>
      <c r="E43" s="53">
        <v>5</v>
      </c>
      <c r="F43" s="53">
        <f t="shared" si="22"/>
        <v>5</v>
      </c>
      <c r="G43" s="54"/>
      <c r="H43" s="54"/>
      <c r="I43" s="54">
        <f t="shared" si="23"/>
        <v>0</v>
      </c>
      <c r="J43" s="101"/>
      <c r="K43" s="102"/>
      <c r="L43" s="102"/>
      <c r="M43" s="101"/>
      <c r="N43" s="102"/>
      <c r="O43" s="102"/>
      <c r="P43" s="61">
        <f t="shared" si="12"/>
        <v>0</v>
      </c>
      <c r="Q43" s="107"/>
      <c r="R43" s="107"/>
      <c r="S43" s="102"/>
      <c r="T43" s="101"/>
      <c r="U43" s="102"/>
      <c r="V43" s="102"/>
      <c r="W43" s="61">
        <f t="shared" si="13"/>
        <v>0</v>
      </c>
      <c r="X43" s="73">
        <f t="shared" si="5"/>
        <v>0</v>
      </c>
      <c r="Y43" s="73">
        <f t="shared" si="6"/>
        <v>0</v>
      </c>
      <c r="Z43" s="73">
        <f t="shared" si="7"/>
        <v>0</v>
      </c>
      <c r="AA43" s="73">
        <f t="shared" si="8"/>
        <v>0</v>
      </c>
      <c r="AB43" s="73">
        <f t="shared" si="9"/>
        <v>0</v>
      </c>
      <c r="AC43" s="73">
        <f t="shared" si="10"/>
        <v>0</v>
      </c>
      <c r="AD43" s="73">
        <f t="shared" si="11"/>
        <v>0</v>
      </c>
      <c r="AE43" s="62">
        <f t="shared" si="14"/>
        <v>0</v>
      </c>
      <c r="AF43" s="62">
        <f t="shared" si="15"/>
        <v>0</v>
      </c>
      <c r="AG43" s="69">
        <f t="shared" si="26"/>
        <v>0</v>
      </c>
      <c r="AH43" s="49">
        <v>25</v>
      </c>
    </row>
    <row r="44" spans="1:34" ht="26.25" customHeight="1">
      <c r="A44" s="175"/>
      <c r="B44" s="178"/>
      <c r="C44" s="52" t="s">
        <v>236</v>
      </c>
      <c r="D44" s="53">
        <v>0</v>
      </c>
      <c r="E44" s="53">
        <v>2</v>
      </c>
      <c r="F44" s="53">
        <f t="shared" si="22"/>
        <v>2</v>
      </c>
      <c r="G44" s="54"/>
      <c r="H44" s="54"/>
      <c r="I44" s="54">
        <f t="shared" si="23"/>
        <v>0</v>
      </c>
      <c r="J44" s="101"/>
      <c r="K44" s="102"/>
      <c r="L44" s="102"/>
      <c r="M44" s="101"/>
      <c r="N44" s="102"/>
      <c r="O44" s="102"/>
      <c r="P44" s="61">
        <f t="shared" si="12"/>
        <v>0</v>
      </c>
      <c r="Q44" s="107"/>
      <c r="R44" s="107"/>
      <c r="S44" s="102"/>
      <c r="T44" s="101"/>
      <c r="U44" s="102"/>
      <c r="V44" s="102"/>
      <c r="W44" s="61">
        <f t="shared" si="13"/>
        <v>0</v>
      </c>
      <c r="X44" s="73">
        <f t="shared" si="5"/>
        <v>0</v>
      </c>
      <c r="Y44" s="73">
        <f t="shared" si="6"/>
        <v>0</v>
      </c>
      <c r="Z44" s="73">
        <f t="shared" si="7"/>
        <v>0</v>
      </c>
      <c r="AA44" s="73">
        <f t="shared" si="8"/>
        <v>0</v>
      </c>
      <c r="AB44" s="73">
        <f t="shared" si="9"/>
        <v>0</v>
      </c>
      <c r="AC44" s="73">
        <f t="shared" si="10"/>
        <v>0</v>
      </c>
      <c r="AD44" s="73">
        <f t="shared" si="11"/>
        <v>0</v>
      </c>
      <c r="AE44" s="62">
        <f t="shared" si="14"/>
        <v>0</v>
      </c>
      <c r="AF44" s="62">
        <f t="shared" si="15"/>
        <v>0</v>
      </c>
      <c r="AG44" s="69">
        <f t="shared" si="26"/>
        <v>0</v>
      </c>
      <c r="AH44" s="49">
        <v>26</v>
      </c>
    </row>
    <row r="45" spans="1:34" ht="26.25" customHeight="1">
      <c r="A45" s="175"/>
      <c r="B45" s="178"/>
      <c r="C45" s="52" t="s">
        <v>33</v>
      </c>
      <c r="D45" s="53">
        <v>0</v>
      </c>
      <c r="E45" s="53">
        <v>3</v>
      </c>
      <c r="F45" s="53">
        <f t="shared" si="22"/>
        <v>3</v>
      </c>
      <c r="G45" s="54">
        <v>0</v>
      </c>
      <c r="H45" s="54">
        <v>1</v>
      </c>
      <c r="I45" s="54">
        <f t="shared" si="23"/>
        <v>1</v>
      </c>
      <c r="J45" s="101"/>
      <c r="K45" s="102"/>
      <c r="L45" s="102"/>
      <c r="M45" s="102"/>
      <c r="N45" s="102"/>
      <c r="O45" s="102"/>
      <c r="P45" s="61">
        <f t="shared" si="12"/>
        <v>0</v>
      </c>
      <c r="Q45" s="107"/>
      <c r="R45" s="107"/>
      <c r="S45" s="101">
        <v>1</v>
      </c>
      <c r="T45" s="102"/>
      <c r="U45" s="102"/>
      <c r="V45" s="102"/>
      <c r="W45" s="61">
        <f t="shared" si="13"/>
        <v>1</v>
      </c>
      <c r="X45" s="73">
        <f t="shared" si="5"/>
        <v>0</v>
      </c>
      <c r="Y45" s="73">
        <f t="shared" si="6"/>
        <v>0</v>
      </c>
      <c r="Z45" s="73">
        <f t="shared" si="7"/>
        <v>1</v>
      </c>
      <c r="AA45" s="73">
        <f t="shared" si="8"/>
        <v>0</v>
      </c>
      <c r="AB45" s="73">
        <f t="shared" si="9"/>
        <v>0</v>
      </c>
      <c r="AC45" s="73">
        <f t="shared" si="10"/>
        <v>0</v>
      </c>
      <c r="AD45" s="73">
        <f t="shared" si="11"/>
        <v>1</v>
      </c>
      <c r="AE45" s="62">
        <f t="shared" si="14"/>
        <v>0.4</v>
      </c>
      <c r="AF45" s="62">
        <f t="shared" si="15"/>
        <v>13.333333333333334</v>
      </c>
      <c r="AG45" s="69">
        <f t="shared" si="26"/>
        <v>1.6666666666666667</v>
      </c>
      <c r="AH45" s="49">
        <v>39</v>
      </c>
    </row>
    <row r="46" spans="1:34" ht="26.25" customHeight="1">
      <c r="A46" s="175"/>
      <c r="B46" s="178"/>
      <c r="C46" s="52" t="s">
        <v>248</v>
      </c>
      <c r="D46" s="53">
        <v>0</v>
      </c>
      <c r="E46" s="53">
        <v>4</v>
      </c>
      <c r="F46" s="53">
        <f t="shared" si="22"/>
        <v>4</v>
      </c>
      <c r="G46" s="54"/>
      <c r="H46" s="54"/>
      <c r="I46" s="54">
        <f t="shared" si="23"/>
        <v>0</v>
      </c>
      <c r="J46" s="101"/>
      <c r="K46" s="102"/>
      <c r="L46" s="102"/>
      <c r="M46" s="102"/>
      <c r="N46" s="101"/>
      <c r="O46" s="101"/>
      <c r="P46" s="61">
        <f t="shared" si="12"/>
        <v>0</v>
      </c>
      <c r="Q46" s="107"/>
      <c r="R46" s="107"/>
      <c r="S46" s="102"/>
      <c r="T46" s="102"/>
      <c r="U46" s="101"/>
      <c r="V46" s="102"/>
      <c r="W46" s="61">
        <f t="shared" si="13"/>
        <v>0</v>
      </c>
      <c r="X46" s="73">
        <f t="shared" si="5"/>
        <v>0</v>
      </c>
      <c r="Y46" s="73">
        <f t="shared" si="6"/>
        <v>0</v>
      </c>
      <c r="Z46" s="73">
        <f t="shared" si="7"/>
        <v>0</v>
      </c>
      <c r="AA46" s="73">
        <f t="shared" si="8"/>
        <v>0</v>
      </c>
      <c r="AB46" s="73">
        <f t="shared" si="9"/>
        <v>0</v>
      </c>
      <c r="AC46" s="73">
        <f t="shared" si="10"/>
        <v>0</v>
      </c>
      <c r="AD46" s="73">
        <f t="shared" si="11"/>
        <v>0</v>
      </c>
      <c r="AE46" s="62">
        <f t="shared" si="14"/>
        <v>0</v>
      </c>
      <c r="AF46" s="62">
        <f t="shared" si="15"/>
        <v>0</v>
      </c>
      <c r="AG46" s="69">
        <f t="shared" si="26"/>
        <v>0</v>
      </c>
      <c r="AH46" s="49">
        <v>52</v>
      </c>
    </row>
    <row r="47" spans="1:34" ht="26.25" customHeight="1">
      <c r="A47" s="175"/>
      <c r="B47" s="178"/>
      <c r="C47" s="52" t="s">
        <v>112</v>
      </c>
      <c r="D47" s="53">
        <v>0</v>
      </c>
      <c r="E47" s="53">
        <v>11</v>
      </c>
      <c r="F47" s="53">
        <f t="shared" si="22"/>
        <v>11</v>
      </c>
      <c r="G47" s="54"/>
      <c r="H47" s="54"/>
      <c r="I47" s="54">
        <f t="shared" si="23"/>
        <v>0</v>
      </c>
      <c r="J47" s="101"/>
      <c r="K47" s="102"/>
      <c r="L47" s="102"/>
      <c r="M47" s="102"/>
      <c r="N47" s="101"/>
      <c r="O47" s="101"/>
      <c r="P47" s="61">
        <f t="shared" si="12"/>
        <v>0</v>
      </c>
      <c r="Q47" s="107"/>
      <c r="R47" s="107"/>
      <c r="S47" s="102"/>
      <c r="T47" s="102"/>
      <c r="U47" s="101"/>
      <c r="V47" s="102"/>
      <c r="W47" s="61">
        <f t="shared" si="13"/>
        <v>0</v>
      </c>
      <c r="X47" s="73">
        <f t="shared" si="5"/>
        <v>0</v>
      </c>
      <c r="Y47" s="73">
        <f t="shared" si="6"/>
        <v>0</v>
      </c>
      <c r="Z47" s="73">
        <f t="shared" si="7"/>
        <v>0</v>
      </c>
      <c r="AA47" s="73">
        <f t="shared" si="8"/>
        <v>0</v>
      </c>
      <c r="AB47" s="73">
        <f t="shared" si="9"/>
        <v>0</v>
      </c>
      <c r="AC47" s="73">
        <f t="shared" si="10"/>
        <v>0</v>
      </c>
      <c r="AD47" s="73">
        <f t="shared" si="11"/>
        <v>0</v>
      </c>
      <c r="AE47" s="62">
        <f t="shared" si="14"/>
        <v>0</v>
      </c>
      <c r="AF47" s="62">
        <f t="shared" si="15"/>
        <v>0</v>
      </c>
      <c r="AG47" s="69">
        <f t="shared" si="26"/>
        <v>0</v>
      </c>
      <c r="AH47" s="49">
        <v>53</v>
      </c>
    </row>
    <row r="48" spans="1:34" ht="26.25" customHeight="1">
      <c r="A48" s="175"/>
      <c r="B48" s="178"/>
      <c r="C48" s="52" t="s">
        <v>187</v>
      </c>
      <c r="D48" s="53">
        <v>1</v>
      </c>
      <c r="E48" s="53">
        <v>5</v>
      </c>
      <c r="F48" s="53">
        <f t="shared" si="22"/>
        <v>6</v>
      </c>
      <c r="G48" s="54"/>
      <c r="H48" s="54"/>
      <c r="I48" s="54">
        <f t="shared" si="23"/>
        <v>0</v>
      </c>
      <c r="J48" s="101"/>
      <c r="K48" s="102"/>
      <c r="L48" s="102"/>
      <c r="M48" s="102"/>
      <c r="N48" s="101"/>
      <c r="O48" s="101"/>
      <c r="P48" s="61">
        <f t="shared" si="12"/>
        <v>0</v>
      </c>
      <c r="Q48" s="107"/>
      <c r="R48" s="107"/>
      <c r="S48" s="102"/>
      <c r="T48" s="102"/>
      <c r="U48" s="101"/>
      <c r="V48" s="102"/>
      <c r="W48" s="61">
        <f t="shared" si="13"/>
        <v>0</v>
      </c>
      <c r="X48" s="73">
        <f t="shared" si="5"/>
        <v>0</v>
      </c>
      <c r="Y48" s="73">
        <f t="shared" si="6"/>
        <v>0</v>
      </c>
      <c r="Z48" s="73">
        <f t="shared" si="7"/>
        <v>0</v>
      </c>
      <c r="AA48" s="73">
        <f t="shared" si="8"/>
        <v>0</v>
      </c>
      <c r="AB48" s="73">
        <f t="shared" si="9"/>
        <v>0</v>
      </c>
      <c r="AC48" s="73">
        <f t="shared" si="10"/>
        <v>0</v>
      </c>
      <c r="AD48" s="73">
        <f t="shared" si="11"/>
        <v>0</v>
      </c>
      <c r="AE48" s="62">
        <f t="shared" si="14"/>
        <v>0</v>
      </c>
      <c r="AF48" s="62">
        <f t="shared" si="15"/>
        <v>0</v>
      </c>
      <c r="AG48" s="69">
        <f t="shared" si="26"/>
        <v>0</v>
      </c>
      <c r="AH48" s="49">
        <v>54</v>
      </c>
    </row>
    <row r="49" spans="1:34" ht="26.25" customHeight="1">
      <c r="A49" s="175"/>
      <c r="B49" s="178"/>
      <c r="C49" s="52" t="s">
        <v>90</v>
      </c>
      <c r="D49" s="53">
        <v>1</v>
      </c>
      <c r="E49" s="53">
        <v>10</v>
      </c>
      <c r="F49" s="53">
        <f t="shared" si="22"/>
        <v>11</v>
      </c>
      <c r="G49" s="54"/>
      <c r="H49" s="54"/>
      <c r="I49" s="54">
        <f t="shared" si="23"/>
        <v>0</v>
      </c>
      <c r="J49" s="101"/>
      <c r="K49" s="102"/>
      <c r="L49" s="102"/>
      <c r="M49" s="102"/>
      <c r="N49" s="102"/>
      <c r="O49" s="102"/>
      <c r="P49" s="61">
        <f t="shared" si="12"/>
        <v>0</v>
      </c>
      <c r="Q49" s="107"/>
      <c r="R49" s="107"/>
      <c r="S49" s="101"/>
      <c r="T49" s="102"/>
      <c r="U49" s="102"/>
      <c r="V49" s="102"/>
      <c r="W49" s="61">
        <f t="shared" si="13"/>
        <v>0</v>
      </c>
      <c r="X49" s="73">
        <f t="shared" si="5"/>
        <v>0</v>
      </c>
      <c r="Y49" s="73">
        <f t="shared" si="6"/>
        <v>0</v>
      </c>
      <c r="Z49" s="73">
        <f t="shared" si="7"/>
        <v>0</v>
      </c>
      <c r="AA49" s="73">
        <f t="shared" si="8"/>
        <v>0</v>
      </c>
      <c r="AB49" s="73">
        <f t="shared" si="9"/>
        <v>0</v>
      </c>
      <c r="AC49" s="73">
        <f t="shared" si="10"/>
        <v>0</v>
      </c>
      <c r="AD49" s="73">
        <f t="shared" si="11"/>
        <v>0</v>
      </c>
      <c r="AE49" s="62">
        <f t="shared" si="14"/>
        <v>0</v>
      </c>
      <c r="AF49" s="62">
        <f t="shared" si="15"/>
        <v>0</v>
      </c>
      <c r="AG49" s="69">
        <f t="shared" si="26"/>
        <v>0</v>
      </c>
      <c r="AH49" s="49">
        <v>58</v>
      </c>
    </row>
    <row r="50" spans="1:34" ht="26.25" customHeight="1">
      <c r="A50" s="175"/>
      <c r="B50" s="178"/>
      <c r="C50" s="52" t="s">
        <v>161</v>
      </c>
      <c r="D50" s="53">
        <v>0</v>
      </c>
      <c r="E50" s="53">
        <v>3</v>
      </c>
      <c r="F50" s="53">
        <f t="shared" si="22"/>
        <v>3</v>
      </c>
      <c r="G50" s="54"/>
      <c r="H50" s="54"/>
      <c r="I50" s="54">
        <f t="shared" si="23"/>
        <v>0</v>
      </c>
      <c r="J50" s="101"/>
      <c r="K50" s="102"/>
      <c r="L50" s="102"/>
      <c r="M50" s="102"/>
      <c r="N50" s="102"/>
      <c r="O50" s="102"/>
      <c r="P50" s="61">
        <f t="shared" si="12"/>
        <v>0</v>
      </c>
      <c r="Q50" s="107"/>
      <c r="R50" s="107"/>
      <c r="S50" s="101"/>
      <c r="T50" s="102"/>
      <c r="U50" s="102"/>
      <c r="V50" s="102"/>
      <c r="W50" s="61">
        <f t="shared" si="13"/>
        <v>0</v>
      </c>
      <c r="X50" s="73">
        <f t="shared" si="5"/>
        <v>0</v>
      </c>
      <c r="Y50" s="73">
        <f t="shared" si="6"/>
        <v>0</v>
      </c>
      <c r="Z50" s="73">
        <f t="shared" si="7"/>
        <v>0</v>
      </c>
      <c r="AA50" s="73">
        <f t="shared" si="8"/>
        <v>0</v>
      </c>
      <c r="AB50" s="73">
        <f t="shared" si="9"/>
        <v>0</v>
      </c>
      <c r="AC50" s="73">
        <f t="shared" si="10"/>
        <v>0</v>
      </c>
      <c r="AD50" s="73">
        <f t="shared" si="11"/>
        <v>0</v>
      </c>
      <c r="AE50" s="62">
        <f t="shared" si="14"/>
        <v>0</v>
      </c>
      <c r="AF50" s="62">
        <f t="shared" si="15"/>
        <v>0</v>
      </c>
      <c r="AG50" s="69">
        <f t="shared" si="26"/>
        <v>0</v>
      </c>
      <c r="AH50" s="49">
        <v>59</v>
      </c>
    </row>
    <row r="51" spans="1:34" ht="26.25" customHeight="1">
      <c r="A51" s="175"/>
      <c r="B51" s="178"/>
      <c r="C51" s="52" t="s">
        <v>32</v>
      </c>
      <c r="D51" s="53">
        <v>2</v>
      </c>
      <c r="E51" s="53">
        <v>19</v>
      </c>
      <c r="F51" s="53">
        <f t="shared" si="22"/>
        <v>21</v>
      </c>
      <c r="G51" s="54">
        <v>1</v>
      </c>
      <c r="H51" s="54">
        <v>5</v>
      </c>
      <c r="I51" s="54">
        <f t="shared" si="23"/>
        <v>6</v>
      </c>
      <c r="J51" s="101"/>
      <c r="K51" s="102"/>
      <c r="L51" s="102"/>
      <c r="M51" s="102"/>
      <c r="N51" s="101">
        <v>0</v>
      </c>
      <c r="O51" s="101"/>
      <c r="P51" s="61">
        <f t="shared" si="12"/>
        <v>0</v>
      </c>
      <c r="Q51" s="107"/>
      <c r="R51" s="107"/>
      <c r="S51" s="102"/>
      <c r="T51" s="102"/>
      <c r="U51" s="101">
        <v>6</v>
      </c>
      <c r="V51" s="102"/>
      <c r="W51" s="61">
        <f t="shared" si="13"/>
        <v>6</v>
      </c>
      <c r="X51" s="73">
        <f t="shared" si="5"/>
        <v>0</v>
      </c>
      <c r="Y51" s="73">
        <f t="shared" si="6"/>
        <v>0</v>
      </c>
      <c r="Z51" s="73">
        <f t="shared" si="7"/>
        <v>0</v>
      </c>
      <c r="AA51" s="73">
        <f t="shared" si="8"/>
        <v>0</v>
      </c>
      <c r="AB51" s="73">
        <f t="shared" si="9"/>
        <v>6</v>
      </c>
      <c r="AC51" s="73">
        <f t="shared" si="10"/>
        <v>0</v>
      </c>
      <c r="AD51" s="73">
        <f t="shared" si="11"/>
        <v>6</v>
      </c>
      <c r="AE51" s="62">
        <f t="shared" si="14"/>
        <v>4.800000000000001</v>
      </c>
      <c r="AF51" s="62">
        <f t="shared" si="15"/>
        <v>22.857142857142858</v>
      </c>
      <c r="AG51" s="69">
        <f t="shared" si="26"/>
        <v>2.857142857142857</v>
      </c>
      <c r="AH51" s="49">
        <v>79</v>
      </c>
    </row>
    <row r="52" spans="1:34" ht="26.25" customHeight="1">
      <c r="A52" s="175"/>
      <c r="B52" s="178"/>
      <c r="C52" s="52" t="s">
        <v>162</v>
      </c>
      <c r="D52" s="53">
        <v>1</v>
      </c>
      <c r="E52" s="53">
        <v>1</v>
      </c>
      <c r="F52" s="53">
        <f t="shared" si="22"/>
        <v>2</v>
      </c>
      <c r="G52" s="54"/>
      <c r="H52" s="54"/>
      <c r="I52" s="54">
        <f>+H52+G52</f>
        <v>0</v>
      </c>
      <c r="J52" s="101"/>
      <c r="K52" s="102"/>
      <c r="L52" s="102"/>
      <c r="M52" s="102"/>
      <c r="N52" s="102"/>
      <c r="O52" s="102"/>
      <c r="P52" s="61">
        <f t="shared" si="12"/>
        <v>0</v>
      </c>
      <c r="Q52" s="107"/>
      <c r="R52" s="107"/>
      <c r="S52" s="101"/>
      <c r="T52" s="102"/>
      <c r="U52" s="102"/>
      <c r="V52" s="102"/>
      <c r="W52" s="61">
        <f t="shared" si="13"/>
        <v>0</v>
      </c>
      <c r="X52" s="73">
        <f t="shared" si="5"/>
        <v>0</v>
      </c>
      <c r="Y52" s="73">
        <f t="shared" si="6"/>
        <v>0</v>
      </c>
      <c r="Z52" s="73">
        <f t="shared" si="7"/>
        <v>0</v>
      </c>
      <c r="AA52" s="73">
        <f t="shared" si="8"/>
        <v>0</v>
      </c>
      <c r="AB52" s="73">
        <f t="shared" si="9"/>
        <v>0</v>
      </c>
      <c r="AC52" s="73">
        <f t="shared" si="10"/>
        <v>0</v>
      </c>
      <c r="AD52" s="73">
        <f t="shared" si="11"/>
        <v>0</v>
      </c>
      <c r="AE52" s="62">
        <f>+AC52*1+AB52*0.8+AA52*0.6+Z52*0.4+Y52*0.2</f>
        <v>0</v>
      </c>
      <c r="AF52" s="62">
        <f>+AE52/F52*100</f>
        <v>0</v>
      </c>
      <c r="AG52" s="69">
        <f t="shared" si="26"/>
        <v>0</v>
      </c>
      <c r="AH52" s="49">
        <v>80</v>
      </c>
    </row>
    <row r="53" spans="1:34" ht="26.25" customHeight="1">
      <c r="A53" s="175"/>
      <c r="B53" s="178"/>
      <c r="C53" s="52" t="s">
        <v>125</v>
      </c>
      <c r="D53" s="53">
        <v>5</v>
      </c>
      <c r="E53" s="53">
        <v>6</v>
      </c>
      <c r="F53" s="53">
        <f t="shared" si="22"/>
        <v>11</v>
      </c>
      <c r="G53" s="54"/>
      <c r="H53" s="54"/>
      <c r="I53" s="54">
        <f t="shared" si="23"/>
        <v>0</v>
      </c>
      <c r="J53" s="101"/>
      <c r="K53" s="102"/>
      <c r="L53" s="102"/>
      <c r="M53" s="102"/>
      <c r="N53" s="102"/>
      <c r="O53" s="102"/>
      <c r="P53" s="61">
        <f t="shared" si="12"/>
        <v>0</v>
      </c>
      <c r="Q53" s="107"/>
      <c r="R53" s="107"/>
      <c r="S53" s="101"/>
      <c r="T53" s="102"/>
      <c r="U53" s="102"/>
      <c r="V53" s="102"/>
      <c r="W53" s="61">
        <f t="shared" si="13"/>
        <v>0</v>
      </c>
      <c r="X53" s="73">
        <f t="shared" si="5"/>
        <v>0</v>
      </c>
      <c r="Y53" s="73">
        <f t="shared" si="6"/>
        <v>0</v>
      </c>
      <c r="Z53" s="73">
        <f t="shared" si="7"/>
        <v>0</v>
      </c>
      <c r="AA53" s="73">
        <f t="shared" si="8"/>
        <v>0</v>
      </c>
      <c r="AB53" s="73">
        <f t="shared" si="9"/>
        <v>0</v>
      </c>
      <c r="AC53" s="73">
        <f t="shared" si="10"/>
        <v>0</v>
      </c>
      <c r="AD53" s="73">
        <f t="shared" si="11"/>
        <v>0</v>
      </c>
      <c r="AE53" s="62">
        <f t="shared" si="14"/>
        <v>0</v>
      </c>
      <c r="AF53" s="62">
        <f t="shared" si="15"/>
        <v>0</v>
      </c>
      <c r="AG53" s="69">
        <f t="shared" si="26"/>
        <v>0</v>
      </c>
      <c r="AH53" s="49">
        <v>83</v>
      </c>
    </row>
    <row r="54" spans="1:34" ht="26.25" customHeight="1">
      <c r="A54" s="175"/>
      <c r="B54" s="178"/>
      <c r="C54" s="52" t="s">
        <v>139</v>
      </c>
      <c r="D54" s="53">
        <v>0</v>
      </c>
      <c r="E54" s="53">
        <v>3</v>
      </c>
      <c r="F54" s="53">
        <f t="shared" si="22"/>
        <v>3</v>
      </c>
      <c r="G54" s="54"/>
      <c r="H54" s="54"/>
      <c r="I54" s="54">
        <f t="shared" si="23"/>
        <v>0</v>
      </c>
      <c r="J54" s="101"/>
      <c r="K54" s="102"/>
      <c r="L54" s="102"/>
      <c r="M54" s="102"/>
      <c r="N54" s="101"/>
      <c r="O54" s="101"/>
      <c r="P54" s="61">
        <f t="shared" si="12"/>
        <v>0</v>
      </c>
      <c r="Q54" s="107"/>
      <c r="R54" s="107"/>
      <c r="S54" s="102"/>
      <c r="T54" s="102"/>
      <c r="U54" s="101"/>
      <c r="V54" s="102"/>
      <c r="W54" s="61">
        <f t="shared" si="13"/>
        <v>0</v>
      </c>
      <c r="X54" s="73">
        <f t="shared" si="5"/>
        <v>0</v>
      </c>
      <c r="Y54" s="73">
        <f t="shared" si="6"/>
        <v>0</v>
      </c>
      <c r="Z54" s="73">
        <f t="shared" si="7"/>
        <v>0</v>
      </c>
      <c r="AA54" s="73">
        <f t="shared" si="8"/>
        <v>0</v>
      </c>
      <c r="AB54" s="73">
        <f t="shared" si="9"/>
        <v>0</v>
      </c>
      <c r="AC54" s="73">
        <f t="shared" si="10"/>
        <v>0</v>
      </c>
      <c r="AD54" s="73">
        <f t="shared" si="11"/>
        <v>0</v>
      </c>
      <c r="AE54" s="62">
        <f t="shared" si="14"/>
        <v>0</v>
      </c>
      <c r="AF54" s="62">
        <f t="shared" si="15"/>
        <v>0</v>
      </c>
      <c r="AG54" s="69">
        <f t="shared" si="26"/>
        <v>0</v>
      </c>
      <c r="AH54" s="49">
        <v>106</v>
      </c>
    </row>
    <row r="55" spans="1:34" ht="26.25" customHeight="1">
      <c r="A55" s="175"/>
      <c r="B55" s="178"/>
      <c r="C55" s="52" t="s">
        <v>150</v>
      </c>
      <c r="D55" s="53">
        <v>2</v>
      </c>
      <c r="E55" s="53">
        <v>59</v>
      </c>
      <c r="F55" s="53">
        <f t="shared" si="22"/>
        <v>61</v>
      </c>
      <c r="G55" s="54">
        <v>0</v>
      </c>
      <c r="H55" s="54">
        <v>20</v>
      </c>
      <c r="I55" s="54">
        <f t="shared" si="23"/>
        <v>20</v>
      </c>
      <c r="J55" s="101"/>
      <c r="K55" s="102"/>
      <c r="L55" s="102"/>
      <c r="M55" s="102"/>
      <c r="N55" s="101">
        <v>0</v>
      </c>
      <c r="O55" s="101"/>
      <c r="P55" s="61">
        <f t="shared" si="12"/>
        <v>0</v>
      </c>
      <c r="Q55" s="107"/>
      <c r="R55" s="107"/>
      <c r="S55" s="102"/>
      <c r="T55" s="102"/>
      <c r="U55" s="101">
        <v>20</v>
      </c>
      <c r="V55" s="102"/>
      <c r="W55" s="61">
        <f t="shared" si="13"/>
        <v>20</v>
      </c>
      <c r="X55" s="73">
        <f t="shared" si="5"/>
        <v>0</v>
      </c>
      <c r="Y55" s="73">
        <f t="shared" si="6"/>
        <v>0</v>
      </c>
      <c r="Z55" s="73">
        <f t="shared" si="7"/>
        <v>0</v>
      </c>
      <c r="AA55" s="73">
        <f t="shared" si="8"/>
        <v>0</v>
      </c>
      <c r="AB55" s="73">
        <f t="shared" si="9"/>
        <v>20</v>
      </c>
      <c r="AC55" s="73">
        <f t="shared" si="10"/>
        <v>0</v>
      </c>
      <c r="AD55" s="73">
        <f t="shared" si="11"/>
        <v>20</v>
      </c>
      <c r="AE55" s="62">
        <f t="shared" si="14"/>
        <v>16</v>
      </c>
      <c r="AF55" s="62">
        <f t="shared" si="15"/>
        <v>26.229508196721312</v>
      </c>
      <c r="AG55" s="69">
        <f t="shared" si="26"/>
        <v>3.2786885245901645</v>
      </c>
      <c r="AH55" s="49">
        <v>107</v>
      </c>
    </row>
    <row r="56" spans="1:34" ht="26.25" customHeight="1">
      <c r="A56" s="175"/>
      <c r="B56" s="178"/>
      <c r="C56" s="52" t="s">
        <v>163</v>
      </c>
      <c r="D56" s="53">
        <v>0</v>
      </c>
      <c r="E56" s="53">
        <v>12</v>
      </c>
      <c r="F56" s="53">
        <f t="shared" si="22"/>
        <v>12</v>
      </c>
      <c r="G56" s="54"/>
      <c r="H56" s="54"/>
      <c r="I56" s="54">
        <f t="shared" si="23"/>
        <v>0</v>
      </c>
      <c r="J56" s="101"/>
      <c r="K56" s="102"/>
      <c r="L56" s="102"/>
      <c r="M56" s="102"/>
      <c r="N56" s="101"/>
      <c r="O56" s="101"/>
      <c r="P56" s="61">
        <f t="shared" si="12"/>
        <v>0</v>
      </c>
      <c r="Q56" s="107"/>
      <c r="R56" s="107"/>
      <c r="S56" s="102"/>
      <c r="T56" s="102"/>
      <c r="U56" s="101"/>
      <c r="V56" s="102"/>
      <c r="W56" s="61">
        <f t="shared" si="13"/>
        <v>0</v>
      </c>
      <c r="X56" s="73">
        <f t="shared" si="5"/>
        <v>0</v>
      </c>
      <c r="Y56" s="73">
        <f t="shared" si="6"/>
        <v>0</v>
      </c>
      <c r="Z56" s="73">
        <f t="shared" si="7"/>
        <v>0</v>
      </c>
      <c r="AA56" s="73">
        <f t="shared" si="8"/>
        <v>0</v>
      </c>
      <c r="AB56" s="73">
        <f t="shared" si="9"/>
        <v>0</v>
      </c>
      <c r="AC56" s="73">
        <f t="shared" si="10"/>
        <v>0</v>
      </c>
      <c r="AD56" s="73">
        <f t="shared" si="11"/>
        <v>0</v>
      </c>
      <c r="AE56" s="62">
        <f t="shared" si="14"/>
        <v>0</v>
      </c>
      <c r="AF56" s="62">
        <f t="shared" si="15"/>
        <v>0</v>
      </c>
      <c r="AG56" s="69">
        <f t="shared" si="26"/>
        <v>0</v>
      </c>
      <c r="AH56" s="49">
        <v>108</v>
      </c>
    </row>
    <row r="57" spans="1:34" ht="26.25" customHeight="1">
      <c r="A57" s="175"/>
      <c r="B57" s="178"/>
      <c r="C57" s="52" t="s">
        <v>82</v>
      </c>
      <c r="D57" s="53">
        <v>0</v>
      </c>
      <c r="E57" s="53">
        <v>6</v>
      </c>
      <c r="F57" s="53">
        <f t="shared" si="22"/>
        <v>6</v>
      </c>
      <c r="G57" s="54">
        <v>0</v>
      </c>
      <c r="H57" s="54">
        <v>3</v>
      </c>
      <c r="I57" s="54">
        <f t="shared" si="23"/>
        <v>3</v>
      </c>
      <c r="J57" s="101"/>
      <c r="K57" s="102"/>
      <c r="L57" s="102"/>
      <c r="M57" s="102"/>
      <c r="N57" s="101">
        <v>3</v>
      </c>
      <c r="O57" s="101"/>
      <c r="P57" s="61">
        <f t="shared" si="12"/>
        <v>3</v>
      </c>
      <c r="Q57" s="107"/>
      <c r="R57" s="107"/>
      <c r="S57" s="102"/>
      <c r="T57" s="102"/>
      <c r="U57" s="101">
        <v>0</v>
      </c>
      <c r="V57" s="102"/>
      <c r="W57" s="61">
        <f t="shared" si="13"/>
        <v>0</v>
      </c>
      <c r="X57" s="73">
        <f t="shared" si="5"/>
        <v>0</v>
      </c>
      <c r="Y57" s="73">
        <f t="shared" si="6"/>
        <v>0</v>
      </c>
      <c r="Z57" s="73">
        <f t="shared" si="7"/>
        <v>0</v>
      </c>
      <c r="AA57" s="73">
        <f t="shared" si="8"/>
        <v>0</v>
      </c>
      <c r="AB57" s="73">
        <f t="shared" si="9"/>
        <v>3</v>
      </c>
      <c r="AC57" s="73">
        <f t="shared" si="10"/>
        <v>0</v>
      </c>
      <c r="AD57" s="73">
        <f t="shared" si="11"/>
        <v>3</v>
      </c>
      <c r="AE57" s="62">
        <f t="shared" si="14"/>
        <v>2.4000000000000004</v>
      </c>
      <c r="AF57" s="62">
        <f t="shared" si="15"/>
        <v>40.00000000000001</v>
      </c>
      <c r="AG57" s="69">
        <f t="shared" si="26"/>
        <v>5.000000000000001</v>
      </c>
      <c r="AH57" s="49">
        <v>109</v>
      </c>
    </row>
    <row r="58" spans="1:34" ht="26.25" customHeight="1">
      <c r="A58" s="176"/>
      <c r="B58" s="179"/>
      <c r="C58" s="52" t="s">
        <v>159</v>
      </c>
      <c r="D58" s="53">
        <f aca="true" t="shared" si="27" ref="D58:I58">+D57+D56+D55+D54+D53+D52+D51+D50+D49+D48+D47+D46+D45+D44+D43+D42+D41+D40+D39+D38+D37+D36+D35</f>
        <v>20</v>
      </c>
      <c r="E58" s="53">
        <f t="shared" si="27"/>
        <v>289</v>
      </c>
      <c r="F58" s="53">
        <f t="shared" si="27"/>
        <v>309</v>
      </c>
      <c r="G58" s="53">
        <f t="shared" si="27"/>
        <v>1</v>
      </c>
      <c r="H58" s="53">
        <f t="shared" si="27"/>
        <v>86</v>
      </c>
      <c r="I58" s="53">
        <f t="shared" si="27"/>
        <v>87</v>
      </c>
      <c r="J58" s="103"/>
      <c r="K58" s="103">
        <f>+K57+K56+K55+K54+K53+K52+K51+K50+K49+K48+K47+K46+K45+K44+K43+K42+K41+K40+K39+K38+K37+K36+K35</f>
        <v>0</v>
      </c>
      <c r="L58" s="103"/>
      <c r="M58" s="103">
        <f>+M57+M56+M55+M54+M53+M52+M51+M50+M49+M48+M47+M46+M45+M44+M43+M42+M41+M40+M39+M38+M37+M36+M35</f>
        <v>2</v>
      </c>
      <c r="N58" s="103">
        <f>+N57+N56+N55+N54+N53+N52+N51+N50+N49+N48+N47+N46+N45+N44+N43+N42+N41+N40+N39+N38+N37+N36+N35</f>
        <v>11</v>
      </c>
      <c r="O58" s="103"/>
      <c r="P58" s="61">
        <f t="shared" si="12"/>
        <v>13</v>
      </c>
      <c r="Q58" s="103"/>
      <c r="R58" s="103"/>
      <c r="S58" s="103">
        <f>+S57+S56+S55+S54+S53+S52+S51+S50+S49+S48+S47+S46+S45+S44+S43+S42+S41+S40+S39+S38+S37+S36+S35</f>
        <v>2</v>
      </c>
      <c r="T58" s="103">
        <f>+T57+T56+T55+T54+T53+T52+T51+T50+T49+T48+T47+T46+T45+T44+T43+T42+T41+T40+T39+T38+T37+T36+T35</f>
        <v>0</v>
      </c>
      <c r="U58" s="103">
        <f>+U57+U56+U55+U54+U53+U52+U51+U50+U49+U48+U47+U46+U45+U44+U43+U42+U41+U40+U39+U38+U37+U36+U35</f>
        <v>72</v>
      </c>
      <c r="V58" s="103">
        <f>+V57+V56+V55+V54+V53+V52+V51+V50+V49+V48+V47+V46+V45+V44+V43+V42+V41+V40+V39+V38+V37+V36+V35</f>
        <v>0</v>
      </c>
      <c r="W58" s="61">
        <f t="shared" si="13"/>
        <v>74</v>
      </c>
      <c r="X58" s="73">
        <f t="shared" si="5"/>
        <v>0</v>
      </c>
      <c r="Y58" s="73">
        <f t="shared" si="6"/>
        <v>0</v>
      </c>
      <c r="Z58" s="73">
        <f t="shared" si="7"/>
        <v>2</v>
      </c>
      <c r="AA58" s="73">
        <f t="shared" si="8"/>
        <v>2</v>
      </c>
      <c r="AB58" s="73">
        <f t="shared" si="9"/>
        <v>83</v>
      </c>
      <c r="AC58" s="73">
        <f t="shared" si="10"/>
        <v>0</v>
      </c>
      <c r="AD58" s="73">
        <f t="shared" si="11"/>
        <v>87</v>
      </c>
      <c r="AE58" s="62">
        <f t="shared" si="14"/>
        <v>68.4</v>
      </c>
      <c r="AF58" s="62">
        <f t="shared" si="15"/>
        <v>22.135922330097088</v>
      </c>
      <c r="AG58" s="69">
        <f t="shared" si="26"/>
        <v>2.766990291262136</v>
      </c>
      <c r="AH58" s="49"/>
    </row>
    <row r="59" spans="1:34" ht="26.25" customHeight="1">
      <c r="A59" s="174">
        <v>7</v>
      </c>
      <c r="B59" s="177" t="s">
        <v>100</v>
      </c>
      <c r="C59" s="52" t="s">
        <v>61</v>
      </c>
      <c r="D59" s="53">
        <v>0</v>
      </c>
      <c r="E59" s="53">
        <v>1</v>
      </c>
      <c r="F59" s="53">
        <f>+D59+E59</f>
        <v>1</v>
      </c>
      <c r="G59" s="54"/>
      <c r="H59" s="54"/>
      <c r="I59" s="54">
        <f>+H59+G59</f>
        <v>0</v>
      </c>
      <c r="J59" s="101"/>
      <c r="K59" s="102"/>
      <c r="L59" s="102"/>
      <c r="M59" s="101"/>
      <c r="N59" s="102"/>
      <c r="O59" s="102"/>
      <c r="P59" s="61">
        <f t="shared" si="12"/>
        <v>0</v>
      </c>
      <c r="Q59" s="107"/>
      <c r="R59" s="107"/>
      <c r="S59" s="102"/>
      <c r="T59" s="101"/>
      <c r="U59" s="102"/>
      <c r="V59" s="102"/>
      <c r="W59" s="61">
        <f t="shared" si="13"/>
        <v>0</v>
      </c>
      <c r="X59" s="73">
        <f t="shared" si="5"/>
        <v>0</v>
      </c>
      <c r="Y59" s="73">
        <f t="shared" si="6"/>
        <v>0</v>
      </c>
      <c r="Z59" s="73">
        <f t="shared" si="7"/>
        <v>0</v>
      </c>
      <c r="AA59" s="73">
        <f t="shared" si="8"/>
        <v>0</v>
      </c>
      <c r="AB59" s="73">
        <f t="shared" si="9"/>
        <v>0</v>
      </c>
      <c r="AC59" s="73">
        <f t="shared" si="10"/>
        <v>0</v>
      </c>
      <c r="AD59" s="73">
        <f t="shared" si="11"/>
        <v>0</v>
      </c>
      <c r="AE59" s="62">
        <f t="shared" si="14"/>
        <v>0</v>
      </c>
      <c r="AF59" s="62">
        <f t="shared" si="15"/>
        <v>0</v>
      </c>
      <c r="AG59" s="69">
        <f t="shared" si="26"/>
        <v>0</v>
      </c>
      <c r="AH59" s="49">
        <v>20</v>
      </c>
    </row>
    <row r="60" spans="1:34" ht="26.25" customHeight="1">
      <c r="A60" s="175"/>
      <c r="B60" s="178"/>
      <c r="C60" s="52" t="s">
        <v>69</v>
      </c>
      <c r="D60" s="53">
        <v>0</v>
      </c>
      <c r="E60" s="53">
        <v>1</v>
      </c>
      <c r="F60" s="53">
        <f>+D60+E60</f>
        <v>1</v>
      </c>
      <c r="G60" s="54"/>
      <c r="H60" s="54"/>
      <c r="I60" s="54">
        <f>+H60+G60</f>
        <v>0</v>
      </c>
      <c r="J60" s="101"/>
      <c r="K60" s="102"/>
      <c r="L60" s="102"/>
      <c r="M60" s="101"/>
      <c r="N60" s="102"/>
      <c r="O60" s="102"/>
      <c r="P60" s="61">
        <f t="shared" si="12"/>
        <v>0</v>
      </c>
      <c r="Q60" s="107"/>
      <c r="R60" s="107"/>
      <c r="S60" s="102"/>
      <c r="T60" s="101"/>
      <c r="U60" s="102"/>
      <c r="V60" s="102"/>
      <c r="W60" s="61">
        <f t="shared" si="13"/>
        <v>0</v>
      </c>
      <c r="X60" s="73">
        <f t="shared" si="5"/>
        <v>0</v>
      </c>
      <c r="Y60" s="73">
        <f t="shared" si="6"/>
        <v>0</v>
      </c>
      <c r="Z60" s="73">
        <f t="shared" si="7"/>
        <v>0</v>
      </c>
      <c r="AA60" s="73">
        <f t="shared" si="8"/>
        <v>0</v>
      </c>
      <c r="AB60" s="73">
        <f t="shared" si="9"/>
        <v>0</v>
      </c>
      <c r="AC60" s="73">
        <f t="shared" si="10"/>
        <v>0</v>
      </c>
      <c r="AD60" s="73">
        <f t="shared" si="11"/>
        <v>0</v>
      </c>
      <c r="AE60" s="62">
        <f t="shared" si="14"/>
        <v>0</v>
      </c>
      <c r="AF60" s="62">
        <f t="shared" si="15"/>
        <v>0</v>
      </c>
      <c r="AG60" s="69">
        <f t="shared" si="26"/>
        <v>0</v>
      </c>
      <c r="AH60" s="49">
        <v>21</v>
      </c>
    </row>
    <row r="61" spans="1:34" ht="26.25" customHeight="1">
      <c r="A61" s="175"/>
      <c r="B61" s="178"/>
      <c r="C61" s="52" t="s">
        <v>101</v>
      </c>
      <c r="D61" s="53">
        <v>0</v>
      </c>
      <c r="E61" s="53">
        <v>13</v>
      </c>
      <c r="F61" s="53">
        <f>+D61+E61</f>
        <v>13</v>
      </c>
      <c r="G61" s="54"/>
      <c r="H61" s="54"/>
      <c r="I61" s="54">
        <f>+H61+G61</f>
        <v>0</v>
      </c>
      <c r="J61" s="101"/>
      <c r="K61" s="102"/>
      <c r="L61" s="102"/>
      <c r="M61" s="101"/>
      <c r="N61" s="102"/>
      <c r="O61" s="102"/>
      <c r="P61" s="61">
        <f t="shared" si="12"/>
        <v>0</v>
      </c>
      <c r="Q61" s="107"/>
      <c r="R61" s="107"/>
      <c r="S61" s="102"/>
      <c r="T61" s="101"/>
      <c r="U61" s="102"/>
      <c r="V61" s="102"/>
      <c r="W61" s="61">
        <f t="shared" si="13"/>
        <v>0</v>
      </c>
      <c r="X61" s="73">
        <f t="shared" si="5"/>
        <v>0</v>
      </c>
      <c r="Y61" s="73">
        <f t="shared" si="6"/>
        <v>0</v>
      </c>
      <c r="Z61" s="73">
        <f t="shared" si="7"/>
        <v>0</v>
      </c>
      <c r="AA61" s="73">
        <f t="shared" si="8"/>
        <v>0</v>
      </c>
      <c r="AB61" s="73">
        <f t="shared" si="9"/>
        <v>0</v>
      </c>
      <c r="AC61" s="73">
        <f t="shared" si="10"/>
        <v>0</v>
      </c>
      <c r="AD61" s="73">
        <f t="shared" si="11"/>
        <v>0</v>
      </c>
      <c r="AE61" s="62">
        <f t="shared" si="14"/>
        <v>0</v>
      </c>
      <c r="AF61" s="62">
        <f t="shared" si="15"/>
        <v>0</v>
      </c>
      <c r="AG61" s="69">
        <f t="shared" si="26"/>
        <v>0</v>
      </c>
      <c r="AH61" s="49">
        <v>64</v>
      </c>
    </row>
    <row r="62" spans="1:34" ht="26.25" customHeight="1">
      <c r="A62" s="175"/>
      <c r="B62" s="178"/>
      <c r="C62" s="52" t="s">
        <v>106</v>
      </c>
      <c r="D62" s="53">
        <v>0</v>
      </c>
      <c r="E62" s="53">
        <v>10</v>
      </c>
      <c r="F62" s="53">
        <f>+D62+E62</f>
        <v>10</v>
      </c>
      <c r="G62" s="54"/>
      <c r="H62" s="54"/>
      <c r="I62" s="54">
        <f>+H62+G62</f>
        <v>0</v>
      </c>
      <c r="J62" s="101"/>
      <c r="K62" s="102"/>
      <c r="L62" s="102"/>
      <c r="M62" s="101"/>
      <c r="N62" s="102"/>
      <c r="O62" s="102"/>
      <c r="P62" s="61">
        <f t="shared" si="12"/>
        <v>0</v>
      </c>
      <c r="Q62" s="107"/>
      <c r="R62" s="107"/>
      <c r="S62" s="102"/>
      <c r="T62" s="101"/>
      <c r="U62" s="102"/>
      <c r="V62" s="102"/>
      <c r="W62" s="61">
        <f t="shared" si="13"/>
        <v>0</v>
      </c>
      <c r="X62" s="73">
        <f t="shared" si="5"/>
        <v>0</v>
      </c>
      <c r="Y62" s="73">
        <f t="shared" si="6"/>
        <v>0</v>
      </c>
      <c r="Z62" s="73">
        <f t="shared" si="7"/>
        <v>0</v>
      </c>
      <c r="AA62" s="73">
        <f t="shared" si="8"/>
        <v>0</v>
      </c>
      <c r="AB62" s="73">
        <f t="shared" si="9"/>
        <v>0</v>
      </c>
      <c r="AC62" s="73">
        <f t="shared" si="10"/>
        <v>0</v>
      </c>
      <c r="AD62" s="73">
        <f t="shared" si="11"/>
        <v>0</v>
      </c>
      <c r="AE62" s="62">
        <f t="shared" si="14"/>
        <v>0</v>
      </c>
      <c r="AF62" s="62">
        <f t="shared" si="15"/>
        <v>0</v>
      </c>
      <c r="AG62" s="69">
        <f t="shared" si="26"/>
        <v>0</v>
      </c>
      <c r="AH62" s="49">
        <v>65</v>
      </c>
    </row>
    <row r="63" spans="1:34" ht="26.25" customHeight="1">
      <c r="A63" s="176"/>
      <c r="B63" s="179"/>
      <c r="C63" s="52" t="s">
        <v>159</v>
      </c>
      <c r="D63" s="53">
        <f aca="true" t="shared" si="28" ref="D63:I63">+D62+D61+D60+D59</f>
        <v>0</v>
      </c>
      <c r="E63" s="53">
        <f t="shared" si="28"/>
        <v>25</v>
      </c>
      <c r="F63" s="53">
        <f t="shared" si="28"/>
        <v>25</v>
      </c>
      <c r="G63" s="53">
        <f t="shared" si="28"/>
        <v>0</v>
      </c>
      <c r="H63" s="53">
        <f t="shared" si="28"/>
        <v>0</v>
      </c>
      <c r="I63" s="53">
        <f t="shared" si="28"/>
        <v>0</v>
      </c>
      <c r="J63" s="103"/>
      <c r="K63" s="103">
        <f>+K62+K61+K60+K59</f>
        <v>0</v>
      </c>
      <c r="L63" s="103"/>
      <c r="M63" s="103">
        <f>+M62+M61+M60+M59</f>
        <v>0</v>
      </c>
      <c r="N63" s="103">
        <f>+N62+N61+N60+N59</f>
        <v>0</v>
      </c>
      <c r="O63" s="103"/>
      <c r="P63" s="61">
        <f t="shared" si="12"/>
        <v>0</v>
      </c>
      <c r="Q63" s="103"/>
      <c r="R63" s="103"/>
      <c r="S63" s="103">
        <f>+S62+S61+S60+S59</f>
        <v>0</v>
      </c>
      <c r="T63" s="103">
        <f>+T62+T61+T60+T59</f>
        <v>0</v>
      </c>
      <c r="U63" s="103">
        <f>+U62+U61+U60+U59</f>
        <v>0</v>
      </c>
      <c r="V63" s="103">
        <f>+V62+V61+V60+V59</f>
        <v>0</v>
      </c>
      <c r="W63" s="61">
        <f t="shared" si="13"/>
        <v>0</v>
      </c>
      <c r="X63" s="73">
        <f t="shared" si="5"/>
        <v>0</v>
      </c>
      <c r="Y63" s="73">
        <f t="shared" si="6"/>
        <v>0</v>
      </c>
      <c r="Z63" s="73">
        <f t="shared" si="7"/>
        <v>0</v>
      </c>
      <c r="AA63" s="73">
        <f t="shared" si="8"/>
        <v>0</v>
      </c>
      <c r="AB63" s="73">
        <f t="shared" si="9"/>
        <v>0</v>
      </c>
      <c r="AC63" s="73">
        <f t="shared" si="10"/>
        <v>0</v>
      </c>
      <c r="AD63" s="73">
        <f t="shared" si="11"/>
        <v>0</v>
      </c>
      <c r="AE63" s="62">
        <f t="shared" si="14"/>
        <v>0</v>
      </c>
      <c r="AF63" s="62">
        <f t="shared" si="15"/>
        <v>0</v>
      </c>
      <c r="AG63" s="69">
        <f t="shared" si="26"/>
        <v>0</v>
      </c>
      <c r="AH63" s="49"/>
    </row>
    <row r="64" spans="1:34" ht="26.25" customHeight="1">
      <c r="A64" s="174">
        <v>8</v>
      </c>
      <c r="B64" s="177" t="s">
        <v>185</v>
      </c>
      <c r="C64" s="52" t="s">
        <v>27</v>
      </c>
      <c r="D64" s="53">
        <v>2</v>
      </c>
      <c r="E64" s="53">
        <v>0</v>
      </c>
      <c r="F64" s="53">
        <f>+D64+E64</f>
        <v>2</v>
      </c>
      <c r="G64" s="54"/>
      <c r="H64" s="54"/>
      <c r="I64" s="54">
        <f>+H64+G64</f>
        <v>0</v>
      </c>
      <c r="J64" s="101"/>
      <c r="K64" s="102"/>
      <c r="L64" s="102"/>
      <c r="M64" s="102"/>
      <c r="N64" s="102"/>
      <c r="O64" s="102"/>
      <c r="P64" s="61">
        <f t="shared" si="12"/>
        <v>0</v>
      </c>
      <c r="Q64" s="107"/>
      <c r="R64" s="107"/>
      <c r="S64" s="102"/>
      <c r="T64" s="102"/>
      <c r="U64" s="102"/>
      <c r="V64" s="101"/>
      <c r="W64" s="61">
        <f t="shared" si="13"/>
        <v>0</v>
      </c>
      <c r="X64" s="73">
        <f t="shared" si="5"/>
        <v>0</v>
      </c>
      <c r="Y64" s="73">
        <f t="shared" si="6"/>
        <v>0</v>
      </c>
      <c r="Z64" s="73">
        <f t="shared" si="7"/>
        <v>0</v>
      </c>
      <c r="AA64" s="73">
        <f t="shared" si="8"/>
        <v>0</v>
      </c>
      <c r="AB64" s="73">
        <f t="shared" si="9"/>
        <v>0</v>
      </c>
      <c r="AC64" s="73">
        <f t="shared" si="10"/>
        <v>0</v>
      </c>
      <c r="AD64" s="73">
        <f t="shared" si="11"/>
        <v>0</v>
      </c>
      <c r="AE64" s="62">
        <f t="shared" si="14"/>
        <v>0</v>
      </c>
      <c r="AF64" s="62">
        <f t="shared" si="15"/>
        <v>0</v>
      </c>
      <c r="AG64" s="69">
        <f t="shared" si="26"/>
        <v>0</v>
      </c>
      <c r="AH64" s="49">
        <v>44</v>
      </c>
    </row>
    <row r="65" spans="1:34" ht="26.25" customHeight="1">
      <c r="A65" s="175"/>
      <c r="B65" s="178"/>
      <c r="C65" s="52" t="s">
        <v>45</v>
      </c>
      <c r="D65" s="53">
        <v>0</v>
      </c>
      <c r="E65" s="53">
        <v>6</v>
      </c>
      <c r="F65" s="53">
        <f>+D65+E65</f>
        <v>6</v>
      </c>
      <c r="G65" s="54"/>
      <c r="H65" s="54"/>
      <c r="I65" s="54">
        <f>+H65+G65</f>
        <v>0</v>
      </c>
      <c r="J65" s="101"/>
      <c r="K65" s="102"/>
      <c r="L65" s="102"/>
      <c r="M65" s="102"/>
      <c r="N65" s="102"/>
      <c r="O65" s="102"/>
      <c r="P65" s="61">
        <f t="shared" si="12"/>
        <v>0</v>
      </c>
      <c r="Q65" s="107"/>
      <c r="R65" s="107"/>
      <c r="S65" s="102"/>
      <c r="T65" s="102"/>
      <c r="U65" s="102"/>
      <c r="V65" s="101"/>
      <c r="W65" s="61">
        <f t="shared" si="13"/>
        <v>0</v>
      </c>
      <c r="X65" s="73">
        <f t="shared" si="5"/>
        <v>0</v>
      </c>
      <c r="Y65" s="73">
        <f t="shared" si="6"/>
        <v>0</v>
      </c>
      <c r="Z65" s="73">
        <f t="shared" si="7"/>
        <v>0</v>
      </c>
      <c r="AA65" s="73">
        <f t="shared" si="8"/>
        <v>0</v>
      </c>
      <c r="AB65" s="73">
        <f t="shared" si="9"/>
        <v>0</v>
      </c>
      <c r="AC65" s="73">
        <f t="shared" si="10"/>
        <v>0</v>
      </c>
      <c r="AD65" s="73">
        <f t="shared" si="11"/>
        <v>0</v>
      </c>
      <c r="AE65" s="62">
        <f t="shared" si="14"/>
        <v>0</v>
      </c>
      <c r="AF65" s="62">
        <f t="shared" si="15"/>
        <v>0</v>
      </c>
      <c r="AG65" s="69">
        <f t="shared" si="26"/>
        <v>0</v>
      </c>
      <c r="AH65" s="49">
        <v>45</v>
      </c>
    </row>
    <row r="66" spans="1:34" ht="26.25" customHeight="1">
      <c r="A66" s="175"/>
      <c r="B66" s="178"/>
      <c r="C66" s="52" t="s">
        <v>28</v>
      </c>
      <c r="D66" s="53">
        <v>4</v>
      </c>
      <c r="E66" s="53">
        <v>0</v>
      </c>
      <c r="F66" s="53">
        <f>+D66+E66</f>
        <v>4</v>
      </c>
      <c r="G66" s="54"/>
      <c r="H66" s="54"/>
      <c r="I66" s="54">
        <f>+H66+G66</f>
        <v>0</v>
      </c>
      <c r="J66" s="101"/>
      <c r="K66" s="102"/>
      <c r="L66" s="102"/>
      <c r="M66" s="102"/>
      <c r="N66" s="102"/>
      <c r="O66" s="102"/>
      <c r="P66" s="61">
        <f t="shared" si="12"/>
        <v>0</v>
      </c>
      <c r="Q66" s="107"/>
      <c r="R66" s="107"/>
      <c r="S66" s="102"/>
      <c r="T66" s="102"/>
      <c r="U66" s="102"/>
      <c r="V66" s="101"/>
      <c r="W66" s="61">
        <f t="shared" si="13"/>
        <v>0</v>
      </c>
      <c r="X66" s="73">
        <f t="shared" si="5"/>
        <v>0</v>
      </c>
      <c r="Y66" s="73">
        <f t="shared" si="6"/>
        <v>0</v>
      </c>
      <c r="Z66" s="73">
        <f t="shared" si="7"/>
        <v>0</v>
      </c>
      <c r="AA66" s="73">
        <f t="shared" si="8"/>
        <v>0</v>
      </c>
      <c r="AB66" s="73">
        <f t="shared" si="9"/>
        <v>0</v>
      </c>
      <c r="AC66" s="73">
        <f t="shared" si="10"/>
        <v>0</v>
      </c>
      <c r="AD66" s="73">
        <f t="shared" si="11"/>
        <v>0</v>
      </c>
      <c r="AE66" s="62">
        <f t="shared" si="14"/>
        <v>0</v>
      </c>
      <c r="AF66" s="62">
        <f t="shared" si="15"/>
        <v>0</v>
      </c>
      <c r="AG66" s="69">
        <f t="shared" si="26"/>
        <v>0</v>
      </c>
      <c r="AH66" s="49">
        <v>46</v>
      </c>
    </row>
    <row r="67" spans="1:34" ht="26.25" customHeight="1">
      <c r="A67" s="175"/>
      <c r="B67" s="178"/>
      <c r="C67" s="52" t="s">
        <v>197</v>
      </c>
      <c r="D67" s="53">
        <v>1</v>
      </c>
      <c r="E67" s="53">
        <v>0</v>
      </c>
      <c r="F67" s="53">
        <f>+D67+E67</f>
        <v>1</v>
      </c>
      <c r="G67" s="54"/>
      <c r="H67" s="54"/>
      <c r="I67" s="54">
        <f>+H67+G67</f>
        <v>0</v>
      </c>
      <c r="J67" s="101"/>
      <c r="K67" s="102"/>
      <c r="L67" s="102"/>
      <c r="M67" s="102"/>
      <c r="N67" s="102"/>
      <c r="O67" s="102"/>
      <c r="P67" s="61">
        <f t="shared" si="12"/>
        <v>0</v>
      </c>
      <c r="Q67" s="107"/>
      <c r="R67" s="107"/>
      <c r="S67" s="102"/>
      <c r="T67" s="102"/>
      <c r="U67" s="102"/>
      <c r="V67" s="101"/>
      <c r="W67" s="61">
        <f t="shared" si="13"/>
        <v>0</v>
      </c>
      <c r="X67" s="73">
        <f t="shared" si="5"/>
        <v>0</v>
      </c>
      <c r="Y67" s="73">
        <f t="shared" si="6"/>
        <v>0</v>
      </c>
      <c r="Z67" s="73">
        <f t="shared" si="7"/>
        <v>0</v>
      </c>
      <c r="AA67" s="73">
        <f t="shared" si="8"/>
        <v>0</v>
      </c>
      <c r="AB67" s="73">
        <f t="shared" si="9"/>
        <v>0</v>
      </c>
      <c r="AC67" s="73">
        <f t="shared" si="10"/>
        <v>0</v>
      </c>
      <c r="AD67" s="73">
        <f t="shared" si="11"/>
        <v>0</v>
      </c>
      <c r="AE67" s="62">
        <f t="shared" si="14"/>
        <v>0</v>
      </c>
      <c r="AF67" s="62">
        <f t="shared" si="15"/>
        <v>0</v>
      </c>
      <c r="AG67" s="69">
        <f t="shared" si="26"/>
        <v>0</v>
      </c>
      <c r="AH67" s="49">
        <v>47</v>
      </c>
    </row>
    <row r="68" spans="1:34" ht="26.25" customHeight="1">
      <c r="A68" s="176"/>
      <c r="B68" s="179"/>
      <c r="C68" s="52" t="s">
        <v>159</v>
      </c>
      <c r="D68" s="53">
        <f aca="true" t="shared" si="29" ref="D68:I68">+D67+D66+D65+D64</f>
        <v>7</v>
      </c>
      <c r="E68" s="53">
        <f t="shared" si="29"/>
        <v>6</v>
      </c>
      <c r="F68" s="53">
        <f t="shared" si="29"/>
        <v>13</v>
      </c>
      <c r="G68" s="53">
        <f t="shared" si="29"/>
        <v>0</v>
      </c>
      <c r="H68" s="53">
        <f t="shared" si="29"/>
        <v>0</v>
      </c>
      <c r="I68" s="53">
        <f t="shared" si="29"/>
        <v>0</v>
      </c>
      <c r="J68" s="103"/>
      <c r="K68" s="103">
        <f>+K67+K66+K65+K64</f>
        <v>0</v>
      </c>
      <c r="L68" s="103"/>
      <c r="M68" s="103">
        <f>+M67+M66+M65+M64</f>
        <v>0</v>
      </c>
      <c r="N68" s="103">
        <f>+N67+N66+N65+N64</f>
        <v>0</v>
      </c>
      <c r="O68" s="103"/>
      <c r="P68" s="61">
        <f t="shared" si="12"/>
        <v>0</v>
      </c>
      <c r="Q68" s="103"/>
      <c r="R68" s="103"/>
      <c r="S68" s="103">
        <f>+S67+S66+S65+S64</f>
        <v>0</v>
      </c>
      <c r="T68" s="103">
        <f>+T67+T66+T65+T64</f>
        <v>0</v>
      </c>
      <c r="U68" s="103">
        <f>+U67+U66+U65+U64</f>
        <v>0</v>
      </c>
      <c r="V68" s="103">
        <f>+V67+V66+V65+V64</f>
        <v>0</v>
      </c>
      <c r="W68" s="61">
        <f t="shared" si="13"/>
        <v>0</v>
      </c>
      <c r="X68" s="73">
        <f t="shared" si="5"/>
        <v>0</v>
      </c>
      <c r="Y68" s="73">
        <f t="shared" si="6"/>
        <v>0</v>
      </c>
      <c r="Z68" s="73">
        <f t="shared" si="7"/>
        <v>0</v>
      </c>
      <c r="AA68" s="73">
        <f t="shared" si="8"/>
        <v>0</v>
      </c>
      <c r="AB68" s="73">
        <f t="shared" si="9"/>
        <v>0</v>
      </c>
      <c r="AC68" s="73">
        <f t="shared" si="10"/>
        <v>0</v>
      </c>
      <c r="AD68" s="73">
        <f t="shared" si="11"/>
        <v>0</v>
      </c>
      <c r="AE68" s="62">
        <f t="shared" si="14"/>
        <v>0</v>
      </c>
      <c r="AF68" s="62">
        <f t="shared" si="15"/>
        <v>0</v>
      </c>
      <c r="AG68" s="69">
        <f t="shared" si="26"/>
        <v>0</v>
      </c>
      <c r="AH68" s="49"/>
    </row>
    <row r="69" spans="1:34" s="46" customFormat="1" ht="26.25" customHeight="1">
      <c r="A69" s="166" t="s">
        <v>321</v>
      </c>
      <c r="B69" s="166"/>
      <c r="C69" s="166"/>
      <c r="D69" s="68">
        <f aca="true" t="shared" si="30" ref="D69:I69">+D70+D71+D80+D97+D105+D110+D118</f>
        <v>90</v>
      </c>
      <c r="E69" s="68">
        <f t="shared" si="30"/>
        <v>80</v>
      </c>
      <c r="F69" s="68">
        <f t="shared" si="30"/>
        <v>170</v>
      </c>
      <c r="G69" s="68">
        <f t="shared" si="30"/>
        <v>32</v>
      </c>
      <c r="H69" s="68">
        <f t="shared" si="30"/>
        <v>9</v>
      </c>
      <c r="I69" s="68">
        <f t="shared" si="30"/>
        <v>41</v>
      </c>
      <c r="J69" s="104"/>
      <c r="K69" s="104">
        <f>+K70+K71+K80+K97+K105+K110+K118</f>
        <v>2</v>
      </c>
      <c r="L69" s="104"/>
      <c r="M69" s="104">
        <f>+M70+M71+M80+M97+M105+M110+M118</f>
        <v>0</v>
      </c>
      <c r="N69" s="104">
        <f>+N70+N71+N80+N97+N105+N110+N118</f>
        <v>0</v>
      </c>
      <c r="O69" s="104"/>
      <c r="P69" s="61">
        <f t="shared" si="12"/>
        <v>2</v>
      </c>
      <c r="Q69" s="104"/>
      <c r="R69" s="104"/>
      <c r="S69" s="104">
        <f>+S70+S71+S80+S97+S105+S110+S118</f>
        <v>3</v>
      </c>
      <c r="T69" s="104">
        <f>+T70+T71+T80+T97+T105+T110+T118</f>
        <v>19</v>
      </c>
      <c r="U69" s="104">
        <f>+U70+U71+U80+U97+U105+U110+U118</f>
        <v>14</v>
      </c>
      <c r="V69" s="104">
        <f>+V70+V71+V80+V97+V105+V110+V118</f>
        <v>4</v>
      </c>
      <c r="W69" s="61">
        <f t="shared" si="13"/>
        <v>40</v>
      </c>
      <c r="X69" s="73">
        <f t="shared" si="5"/>
        <v>0</v>
      </c>
      <c r="Y69" s="73">
        <f t="shared" si="6"/>
        <v>2</v>
      </c>
      <c r="Z69" s="73">
        <f t="shared" si="7"/>
        <v>3</v>
      </c>
      <c r="AA69" s="73">
        <f t="shared" si="8"/>
        <v>19</v>
      </c>
      <c r="AB69" s="73">
        <f t="shared" si="9"/>
        <v>14</v>
      </c>
      <c r="AC69" s="73">
        <f t="shared" si="10"/>
        <v>4</v>
      </c>
      <c r="AD69" s="73">
        <f t="shared" si="11"/>
        <v>42</v>
      </c>
      <c r="AE69" s="69">
        <f t="shared" si="14"/>
        <v>28.2</v>
      </c>
      <c r="AF69" s="69">
        <f t="shared" si="15"/>
        <v>16.588235294117645</v>
      </c>
      <c r="AG69" s="69">
        <f t="shared" si="26"/>
        <v>2.0735294117647056</v>
      </c>
      <c r="AH69" s="70"/>
    </row>
    <row r="70" spans="1:34" ht="26.25" customHeight="1">
      <c r="A70" s="50">
        <v>1</v>
      </c>
      <c r="B70" s="55" t="s">
        <v>34</v>
      </c>
      <c r="C70" s="52" t="s">
        <v>35</v>
      </c>
      <c r="D70" s="53">
        <v>0</v>
      </c>
      <c r="E70" s="53">
        <v>4</v>
      </c>
      <c r="F70" s="53">
        <f aca="true" t="shared" si="31" ref="F70:F79">+D70+E70</f>
        <v>4</v>
      </c>
      <c r="G70" s="54">
        <v>0</v>
      </c>
      <c r="H70" s="54">
        <v>1</v>
      </c>
      <c r="I70" s="54">
        <f aca="true" t="shared" si="32" ref="I70:I79">+H70+G70</f>
        <v>1</v>
      </c>
      <c r="J70" s="101"/>
      <c r="K70" s="102"/>
      <c r="L70" s="102"/>
      <c r="M70" s="101">
        <v>0</v>
      </c>
      <c r="N70" s="102"/>
      <c r="O70" s="102"/>
      <c r="P70" s="61">
        <f t="shared" si="12"/>
        <v>0</v>
      </c>
      <c r="Q70" s="107"/>
      <c r="R70" s="107"/>
      <c r="S70" s="102"/>
      <c r="T70" s="101">
        <v>1</v>
      </c>
      <c r="U70" s="102"/>
      <c r="V70" s="102"/>
      <c r="W70" s="61">
        <f t="shared" si="13"/>
        <v>1</v>
      </c>
      <c r="X70" s="73">
        <f t="shared" si="5"/>
        <v>0</v>
      </c>
      <c r="Y70" s="73">
        <f t="shared" si="6"/>
        <v>0</v>
      </c>
      <c r="Z70" s="73">
        <f t="shared" si="7"/>
        <v>0</v>
      </c>
      <c r="AA70" s="73">
        <f t="shared" si="8"/>
        <v>1</v>
      </c>
      <c r="AB70" s="73">
        <f t="shared" si="9"/>
        <v>0</v>
      </c>
      <c r="AC70" s="73">
        <f t="shared" si="10"/>
        <v>0</v>
      </c>
      <c r="AD70" s="73">
        <f t="shared" si="11"/>
        <v>1</v>
      </c>
      <c r="AE70" s="62">
        <f t="shared" si="14"/>
        <v>0.6</v>
      </c>
      <c r="AF70" s="62">
        <f t="shared" si="15"/>
        <v>15</v>
      </c>
      <c r="AG70" s="69">
        <f aca="true" t="shared" si="33" ref="AG70:AG101">IF(AF70*5/40&gt;5,5,AF70*5/40)</f>
        <v>1.875</v>
      </c>
      <c r="AH70" s="49">
        <v>24</v>
      </c>
    </row>
    <row r="71" spans="1:34" ht="26.25" customHeight="1">
      <c r="A71" s="50">
        <v>2</v>
      </c>
      <c r="B71" s="55" t="s">
        <v>334</v>
      </c>
      <c r="C71" s="52" t="s">
        <v>29</v>
      </c>
      <c r="D71" s="53">
        <v>2</v>
      </c>
      <c r="E71" s="53">
        <v>1</v>
      </c>
      <c r="F71" s="53">
        <f t="shared" si="31"/>
        <v>3</v>
      </c>
      <c r="G71" s="54">
        <v>1</v>
      </c>
      <c r="H71" s="54">
        <v>0</v>
      </c>
      <c r="I71" s="54">
        <f t="shared" si="32"/>
        <v>1</v>
      </c>
      <c r="J71" s="101"/>
      <c r="K71" s="102"/>
      <c r="L71" s="102"/>
      <c r="M71" s="101">
        <v>0</v>
      </c>
      <c r="N71" s="101">
        <v>0</v>
      </c>
      <c r="O71" s="101"/>
      <c r="P71" s="61">
        <f t="shared" si="12"/>
        <v>0</v>
      </c>
      <c r="Q71" s="107"/>
      <c r="R71" s="107"/>
      <c r="S71" s="102"/>
      <c r="T71" s="101">
        <v>1</v>
      </c>
      <c r="U71" s="101">
        <v>1</v>
      </c>
      <c r="V71" s="102"/>
      <c r="W71" s="61">
        <f t="shared" si="13"/>
        <v>2</v>
      </c>
      <c r="X71" s="73">
        <f aca="true" t="shared" si="34" ref="X71:X132">+Q71+J71</f>
        <v>0</v>
      </c>
      <c r="Y71" s="73">
        <f aca="true" t="shared" si="35" ref="Y71:Y132">+R71+K71</f>
        <v>0</v>
      </c>
      <c r="Z71" s="73">
        <f aca="true" t="shared" si="36" ref="Z71:Z132">+S71+L71</f>
        <v>0</v>
      </c>
      <c r="AA71" s="73">
        <f aca="true" t="shared" si="37" ref="AA71:AA132">+T71+M71</f>
        <v>1</v>
      </c>
      <c r="AB71" s="73">
        <f aca="true" t="shared" si="38" ref="AB71:AB132">+U71+N71</f>
        <v>1</v>
      </c>
      <c r="AC71" s="73">
        <f aca="true" t="shared" si="39" ref="AC71:AC132">+V71+O71</f>
        <v>0</v>
      </c>
      <c r="AD71" s="73">
        <f aca="true" t="shared" si="40" ref="AD71:AD132">+W71+P71</f>
        <v>2</v>
      </c>
      <c r="AE71" s="62">
        <f>+AC71*1+AB71*0.8+AA71*0.6+Z71*0.4+Y71*0.2</f>
        <v>1.4</v>
      </c>
      <c r="AF71" s="62">
        <f>+AE71/F71*100</f>
        <v>46.666666666666664</v>
      </c>
      <c r="AG71" s="69">
        <f t="shared" si="33"/>
        <v>5</v>
      </c>
      <c r="AH71" s="49">
        <v>34</v>
      </c>
    </row>
    <row r="72" spans="1:34" ht="26.25" customHeight="1">
      <c r="A72" s="174">
        <v>3</v>
      </c>
      <c r="B72" s="177" t="s">
        <v>181</v>
      </c>
      <c r="C72" s="52" t="s">
        <v>79</v>
      </c>
      <c r="D72" s="53">
        <v>0</v>
      </c>
      <c r="E72" s="53">
        <v>2</v>
      </c>
      <c r="F72" s="53">
        <f t="shared" si="31"/>
        <v>2</v>
      </c>
      <c r="G72" s="54">
        <v>0</v>
      </c>
      <c r="H72" s="54">
        <v>2</v>
      </c>
      <c r="I72" s="54">
        <f t="shared" si="32"/>
        <v>2</v>
      </c>
      <c r="J72" s="101"/>
      <c r="K72" s="101">
        <v>2</v>
      </c>
      <c r="L72" s="101"/>
      <c r="M72" s="102"/>
      <c r="N72" s="102"/>
      <c r="O72" s="102"/>
      <c r="P72" s="61">
        <f aca="true" t="shared" si="41" ref="P72:P132">+O72+N72+M72+L72+K72+J72</f>
        <v>2</v>
      </c>
      <c r="Q72" s="107"/>
      <c r="R72" s="107"/>
      <c r="S72" s="102"/>
      <c r="T72" s="102"/>
      <c r="U72" s="102"/>
      <c r="V72" s="102"/>
      <c r="W72" s="61">
        <f aca="true" t="shared" si="42" ref="W72:W132">+V72+U72+T72+S72+R72+Q72</f>
        <v>0</v>
      </c>
      <c r="X72" s="73">
        <f t="shared" si="34"/>
        <v>0</v>
      </c>
      <c r="Y72" s="73">
        <f t="shared" si="35"/>
        <v>2</v>
      </c>
      <c r="Z72" s="73">
        <f t="shared" si="36"/>
        <v>0</v>
      </c>
      <c r="AA72" s="73">
        <f t="shared" si="37"/>
        <v>0</v>
      </c>
      <c r="AB72" s="73">
        <f t="shared" si="38"/>
        <v>0</v>
      </c>
      <c r="AC72" s="73">
        <f t="shared" si="39"/>
        <v>0</v>
      </c>
      <c r="AD72" s="73">
        <f t="shared" si="40"/>
        <v>2</v>
      </c>
      <c r="AE72" s="62">
        <f t="shared" si="14"/>
        <v>0.4</v>
      </c>
      <c r="AF72" s="62">
        <f t="shared" si="15"/>
        <v>20</v>
      </c>
      <c r="AG72" s="69">
        <f t="shared" si="33"/>
        <v>2.5</v>
      </c>
      <c r="AH72" s="49">
        <v>10</v>
      </c>
    </row>
    <row r="73" spans="1:34" ht="26.25" customHeight="1">
      <c r="A73" s="175"/>
      <c r="B73" s="178"/>
      <c r="C73" s="52" t="s">
        <v>253</v>
      </c>
      <c r="D73" s="53">
        <v>0</v>
      </c>
      <c r="E73" s="53">
        <v>9</v>
      </c>
      <c r="F73" s="53">
        <f t="shared" si="31"/>
        <v>9</v>
      </c>
      <c r="G73" s="54">
        <v>0</v>
      </c>
      <c r="H73" s="54">
        <v>2</v>
      </c>
      <c r="I73" s="54">
        <f t="shared" si="32"/>
        <v>2</v>
      </c>
      <c r="J73" s="101"/>
      <c r="K73" s="102"/>
      <c r="L73" s="102"/>
      <c r="M73" s="101">
        <v>0</v>
      </c>
      <c r="N73" s="102"/>
      <c r="O73" s="102"/>
      <c r="P73" s="61">
        <f t="shared" si="41"/>
        <v>0</v>
      </c>
      <c r="Q73" s="107"/>
      <c r="R73" s="107"/>
      <c r="S73" s="102"/>
      <c r="T73" s="101">
        <v>2</v>
      </c>
      <c r="U73" s="102"/>
      <c r="V73" s="102"/>
      <c r="W73" s="61">
        <f t="shared" si="42"/>
        <v>2</v>
      </c>
      <c r="X73" s="73">
        <f t="shared" si="34"/>
        <v>0</v>
      </c>
      <c r="Y73" s="73">
        <f t="shared" si="35"/>
        <v>0</v>
      </c>
      <c r="Z73" s="73">
        <f t="shared" si="36"/>
        <v>0</v>
      </c>
      <c r="AA73" s="73">
        <f t="shared" si="37"/>
        <v>2</v>
      </c>
      <c r="AB73" s="73">
        <f t="shared" si="38"/>
        <v>0</v>
      </c>
      <c r="AC73" s="73">
        <f t="shared" si="39"/>
        <v>0</v>
      </c>
      <c r="AD73" s="73">
        <f t="shared" si="40"/>
        <v>2</v>
      </c>
      <c r="AE73" s="62">
        <f aca="true" t="shared" si="43" ref="AE73:AE133">+AC73*1+AB73*0.8+AA73*0.6+Z73*0.4+Y73*0.2</f>
        <v>1.2</v>
      </c>
      <c r="AF73" s="62">
        <f aca="true" t="shared" si="44" ref="AF73:AF133">+AE73/F73*100</f>
        <v>13.333333333333334</v>
      </c>
      <c r="AG73" s="69">
        <f t="shared" si="33"/>
        <v>1.6666666666666667</v>
      </c>
      <c r="AH73" s="49">
        <v>60</v>
      </c>
    </row>
    <row r="74" spans="1:34" ht="26.25" customHeight="1">
      <c r="A74" s="175"/>
      <c r="B74" s="178"/>
      <c r="C74" s="52" t="s">
        <v>142</v>
      </c>
      <c r="D74" s="53">
        <v>0</v>
      </c>
      <c r="E74" s="53">
        <v>1</v>
      </c>
      <c r="F74" s="53">
        <f t="shared" si="31"/>
        <v>1</v>
      </c>
      <c r="G74" s="54"/>
      <c r="H74" s="54"/>
      <c r="I74" s="54">
        <f t="shared" si="32"/>
        <v>0</v>
      </c>
      <c r="J74" s="101"/>
      <c r="K74" s="102"/>
      <c r="L74" s="102"/>
      <c r="M74" s="101"/>
      <c r="N74" s="102"/>
      <c r="O74" s="102"/>
      <c r="P74" s="61">
        <f t="shared" si="41"/>
        <v>0</v>
      </c>
      <c r="Q74" s="107"/>
      <c r="R74" s="107"/>
      <c r="S74" s="102"/>
      <c r="T74" s="101"/>
      <c r="U74" s="102"/>
      <c r="V74" s="102"/>
      <c r="W74" s="61">
        <f t="shared" si="42"/>
        <v>0</v>
      </c>
      <c r="X74" s="73">
        <f t="shared" si="34"/>
        <v>0</v>
      </c>
      <c r="Y74" s="73">
        <f t="shared" si="35"/>
        <v>0</v>
      </c>
      <c r="Z74" s="73">
        <f t="shared" si="36"/>
        <v>0</v>
      </c>
      <c r="AA74" s="73">
        <f t="shared" si="37"/>
        <v>0</v>
      </c>
      <c r="AB74" s="73">
        <f t="shared" si="38"/>
        <v>0</v>
      </c>
      <c r="AC74" s="73">
        <f t="shared" si="39"/>
        <v>0</v>
      </c>
      <c r="AD74" s="73">
        <f t="shared" si="40"/>
        <v>0</v>
      </c>
      <c r="AE74" s="62">
        <f t="shared" si="43"/>
        <v>0</v>
      </c>
      <c r="AF74" s="62">
        <f t="shared" si="44"/>
        <v>0</v>
      </c>
      <c r="AG74" s="69">
        <f t="shared" si="33"/>
        <v>0</v>
      </c>
      <c r="AH74" s="49">
        <v>61</v>
      </c>
    </row>
    <row r="75" spans="1:34" ht="26.25" customHeight="1">
      <c r="A75" s="175"/>
      <c r="B75" s="178"/>
      <c r="C75" s="52" t="s">
        <v>252</v>
      </c>
      <c r="D75" s="53">
        <v>0</v>
      </c>
      <c r="E75" s="53">
        <v>5</v>
      </c>
      <c r="F75" s="53">
        <f t="shared" si="31"/>
        <v>5</v>
      </c>
      <c r="G75" s="54"/>
      <c r="H75" s="54"/>
      <c r="I75" s="54">
        <f t="shared" si="32"/>
        <v>0</v>
      </c>
      <c r="J75" s="101"/>
      <c r="K75" s="102"/>
      <c r="L75" s="102"/>
      <c r="M75" s="101"/>
      <c r="N75" s="102"/>
      <c r="O75" s="102"/>
      <c r="P75" s="61">
        <f t="shared" si="41"/>
        <v>0</v>
      </c>
      <c r="Q75" s="107"/>
      <c r="R75" s="107"/>
      <c r="S75" s="102"/>
      <c r="T75" s="101"/>
      <c r="U75" s="102"/>
      <c r="V75" s="102"/>
      <c r="W75" s="61">
        <f t="shared" si="42"/>
        <v>0</v>
      </c>
      <c r="X75" s="73">
        <f t="shared" si="34"/>
        <v>0</v>
      </c>
      <c r="Y75" s="73">
        <f t="shared" si="35"/>
        <v>0</v>
      </c>
      <c r="Z75" s="73">
        <f t="shared" si="36"/>
        <v>0</v>
      </c>
      <c r="AA75" s="73">
        <f t="shared" si="37"/>
        <v>0</v>
      </c>
      <c r="AB75" s="73">
        <f t="shared" si="38"/>
        <v>0</v>
      </c>
      <c r="AC75" s="73">
        <f t="shared" si="39"/>
        <v>0</v>
      </c>
      <c r="AD75" s="73">
        <f t="shared" si="40"/>
        <v>0</v>
      </c>
      <c r="AE75" s="62">
        <f t="shared" si="43"/>
        <v>0</v>
      </c>
      <c r="AF75" s="62">
        <f t="shared" si="44"/>
        <v>0</v>
      </c>
      <c r="AG75" s="69">
        <f t="shared" si="33"/>
        <v>0</v>
      </c>
      <c r="AH75" s="49">
        <v>62</v>
      </c>
    </row>
    <row r="76" spans="1:34" ht="26.25" customHeight="1">
      <c r="A76" s="175"/>
      <c r="B76" s="178"/>
      <c r="C76" s="52" t="s">
        <v>91</v>
      </c>
      <c r="D76" s="53">
        <v>0</v>
      </c>
      <c r="E76" s="53">
        <v>1</v>
      </c>
      <c r="F76" s="53">
        <f t="shared" si="31"/>
        <v>1</v>
      </c>
      <c r="G76" s="54"/>
      <c r="H76" s="54"/>
      <c r="I76" s="54">
        <f t="shared" si="32"/>
        <v>0</v>
      </c>
      <c r="J76" s="101"/>
      <c r="K76" s="102"/>
      <c r="L76" s="102"/>
      <c r="M76" s="101"/>
      <c r="N76" s="102"/>
      <c r="O76" s="102"/>
      <c r="P76" s="61">
        <f t="shared" si="41"/>
        <v>0</v>
      </c>
      <c r="Q76" s="107"/>
      <c r="R76" s="107"/>
      <c r="S76" s="102"/>
      <c r="T76" s="101"/>
      <c r="U76" s="102"/>
      <c r="V76" s="102"/>
      <c r="W76" s="61">
        <f t="shared" si="42"/>
        <v>0</v>
      </c>
      <c r="X76" s="73">
        <f t="shared" si="34"/>
        <v>0</v>
      </c>
      <c r="Y76" s="73">
        <f t="shared" si="35"/>
        <v>0</v>
      </c>
      <c r="Z76" s="73">
        <f t="shared" si="36"/>
        <v>0</v>
      </c>
      <c r="AA76" s="73">
        <f t="shared" si="37"/>
        <v>0</v>
      </c>
      <c r="AB76" s="73">
        <f t="shared" si="38"/>
        <v>0</v>
      </c>
      <c r="AC76" s="73">
        <f t="shared" si="39"/>
        <v>0</v>
      </c>
      <c r="AD76" s="73">
        <f t="shared" si="40"/>
        <v>0</v>
      </c>
      <c r="AE76" s="62">
        <f t="shared" si="43"/>
        <v>0</v>
      </c>
      <c r="AF76" s="62">
        <f t="shared" si="44"/>
        <v>0</v>
      </c>
      <c r="AG76" s="69">
        <f t="shared" si="33"/>
        <v>0</v>
      </c>
      <c r="AH76" s="49">
        <v>66</v>
      </c>
    </row>
    <row r="77" spans="1:34" ht="26.25" customHeight="1">
      <c r="A77" s="175"/>
      <c r="B77" s="178"/>
      <c r="C77" s="52" t="s">
        <v>199</v>
      </c>
      <c r="D77" s="53">
        <v>2</v>
      </c>
      <c r="E77" s="53">
        <v>0</v>
      </c>
      <c r="F77" s="53">
        <f t="shared" si="31"/>
        <v>2</v>
      </c>
      <c r="G77" s="54">
        <v>1</v>
      </c>
      <c r="H77" s="54">
        <v>0</v>
      </c>
      <c r="I77" s="54">
        <f>+H77+G77</f>
        <v>1</v>
      </c>
      <c r="J77" s="101"/>
      <c r="K77" s="102"/>
      <c r="L77" s="102"/>
      <c r="M77" s="101">
        <v>0</v>
      </c>
      <c r="N77" s="102"/>
      <c r="O77" s="102"/>
      <c r="P77" s="61">
        <f t="shared" si="41"/>
        <v>0</v>
      </c>
      <c r="Q77" s="107"/>
      <c r="R77" s="107"/>
      <c r="S77" s="102"/>
      <c r="T77" s="101">
        <v>1</v>
      </c>
      <c r="U77" s="102"/>
      <c r="V77" s="102"/>
      <c r="W77" s="61">
        <f t="shared" si="42"/>
        <v>1</v>
      </c>
      <c r="X77" s="73">
        <f t="shared" si="34"/>
        <v>0</v>
      </c>
      <c r="Y77" s="73">
        <f t="shared" si="35"/>
        <v>0</v>
      </c>
      <c r="Z77" s="73">
        <f t="shared" si="36"/>
        <v>0</v>
      </c>
      <c r="AA77" s="73">
        <f t="shared" si="37"/>
        <v>1</v>
      </c>
      <c r="AB77" s="73">
        <f t="shared" si="38"/>
        <v>0</v>
      </c>
      <c r="AC77" s="73">
        <f t="shared" si="39"/>
        <v>0</v>
      </c>
      <c r="AD77" s="73">
        <f t="shared" si="40"/>
        <v>1</v>
      </c>
      <c r="AE77" s="62">
        <f>+AC77*1+AB77*0.8+AA77*0.6+Z77*0.4+Y77*0.2</f>
        <v>0.6</v>
      </c>
      <c r="AF77" s="62">
        <f>+AE77/F77*100</f>
        <v>30</v>
      </c>
      <c r="AG77" s="69">
        <f t="shared" si="33"/>
        <v>3.75</v>
      </c>
      <c r="AH77" s="49">
        <v>81</v>
      </c>
    </row>
    <row r="78" spans="1:34" ht="26.25" customHeight="1">
      <c r="A78" s="175"/>
      <c r="B78" s="178"/>
      <c r="C78" s="52" t="s">
        <v>182</v>
      </c>
      <c r="D78" s="53">
        <v>4</v>
      </c>
      <c r="E78" s="53">
        <v>2</v>
      </c>
      <c r="F78" s="53">
        <f t="shared" si="31"/>
        <v>6</v>
      </c>
      <c r="G78" s="54">
        <v>1</v>
      </c>
      <c r="H78" s="54">
        <v>0</v>
      </c>
      <c r="I78" s="54">
        <f t="shared" si="32"/>
        <v>1</v>
      </c>
      <c r="J78" s="101"/>
      <c r="K78" s="102"/>
      <c r="L78" s="102"/>
      <c r="M78" s="102"/>
      <c r="N78" s="101">
        <v>0</v>
      </c>
      <c r="O78" s="101"/>
      <c r="P78" s="61">
        <f t="shared" si="41"/>
        <v>0</v>
      </c>
      <c r="Q78" s="107"/>
      <c r="R78" s="107"/>
      <c r="S78" s="102"/>
      <c r="T78" s="102"/>
      <c r="U78" s="101">
        <v>1</v>
      </c>
      <c r="V78" s="102"/>
      <c r="W78" s="61">
        <f t="shared" si="42"/>
        <v>1</v>
      </c>
      <c r="X78" s="73">
        <f t="shared" si="34"/>
        <v>0</v>
      </c>
      <c r="Y78" s="73">
        <f t="shared" si="35"/>
        <v>0</v>
      </c>
      <c r="Z78" s="73">
        <f t="shared" si="36"/>
        <v>0</v>
      </c>
      <c r="AA78" s="73">
        <f t="shared" si="37"/>
        <v>0</v>
      </c>
      <c r="AB78" s="73">
        <f t="shared" si="38"/>
        <v>1</v>
      </c>
      <c r="AC78" s="73">
        <f t="shared" si="39"/>
        <v>0</v>
      </c>
      <c r="AD78" s="73">
        <f t="shared" si="40"/>
        <v>1</v>
      </c>
      <c r="AE78" s="62">
        <f>+AC78*1+AB78*0.8+AA78*0.6+Z78*0.4+Y78*0.2</f>
        <v>0.8</v>
      </c>
      <c r="AF78" s="62">
        <f>+AE78/F78*100</f>
        <v>13.333333333333334</v>
      </c>
      <c r="AG78" s="69">
        <f t="shared" si="33"/>
        <v>1.6666666666666667</v>
      </c>
      <c r="AH78" s="49">
        <v>104</v>
      </c>
    </row>
    <row r="79" spans="1:34" ht="26.25" customHeight="1">
      <c r="A79" s="175"/>
      <c r="B79" s="178"/>
      <c r="C79" s="52" t="s">
        <v>183</v>
      </c>
      <c r="D79" s="53">
        <v>0</v>
      </c>
      <c r="E79" s="53">
        <v>8</v>
      </c>
      <c r="F79" s="53">
        <f t="shared" si="31"/>
        <v>8</v>
      </c>
      <c r="G79" s="54"/>
      <c r="H79" s="54"/>
      <c r="I79" s="54">
        <f t="shared" si="32"/>
        <v>0</v>
      </c>
      <c r="J79" s="101"/>
      <c r="K79" s="102"/>
      <c r="L79" s="102"/>
      <c r="M79" s="102"/>
      <c r="N79" s="101"/>
      <c r="O79" s="101"/>
      <c r="P79" s="61">
        <f t="shared" si="41"/>
        <v>0</v>
      </c>
      <c r="Q79" s="107"/>
      <c r="R79" s="107"/>
      <c r="S79" s="102"/>
      <c r="T79" s="102"/>
      <c r="U79" s="101"/>
      <c r="V79" s="102"/>
      <c r="W79" s="61">
        <f t="shared" si="42"/>
        <v>0</v>
      </c>
      <c r="X79" s="73">
        <f t="shared" si="34"/>
        <v>0</v>
      </c>
      <c r="Y79" s="73">
        <f t="shared" si="35"/>
        <v>0</v>
      </c>
      <c r="Z79" s="73">
        <f t="shared" si="36"/>
        <v>0</v>
      </c>
      <c r="AA79" s="73">
        <f t="shared" si="37"/>
        <v>0</v>
      </c>
      <c r="AB79" s="73">
        <f t="shared" si="38"/>
        <v>0</v>
      </c>
      <c r="AC79" s="73">
        <f t="shared" si="39"/>
        <v>0</v>
      </c>
      <c r="AD79" s="73">
        <f t="shared" si="40"/>
        <v>0</v>
      </c>
      <c r="AE79" s="62">
        <f t="shared" si="43"/>
        <v>0</v>
      </c>
      <c r="AF79" s="62">
        <f t="shared" si="44"/>
        <v>0</v>
      </c>
      <c r="AG79" s="69">
        <f t="shared" si="33"/>
        <v>0</v>
      </c>
      <c r="AH79" s="49">
        <v>105</v>
      </c>
    </row>
    <row r="80" spans="1:34" ht="26.25" customHeight="1">
      <c r="A80" s="176"/>
      <c r="B80" s="179"/>
      <c r="C80" s="52" t="s">
        <v>159</v>
      </c>
      <c r="D80" s="53">
        <f aca="true" t="shared" si="45" ref="D80:I80">+D79+D78+D77+D76+D75+D74+D73+D72</f>
        <v>6</v>
      </c>
      <c r="E80" s="53">
        <f t="shared" si="45"/>
        <v>28</v>
      </c>
      <c r="F80" s="53">
        <f t="shared" si="45"/>
        <v>34</v>
      </c>
      <c r="G80" s="53">
        <f t="shared" si="45"/>
        <v>2</v>
      </c>
      <c r="H80" s="53">
        <f t="shared" si="45"/>
        <v>4</v>
      </c>
      <c r="I80" s="53">
        <f t="shared" si="45"/>
        <v>6</v>
      </c>
      <c r="J80" s="103"/>
      <c r="K80" s="103">
        <f>+K79+K78+K77+K76+K75+K74+K73+K72</f>
        <v>2</v>
      </c>
      <c r="L80" s="103"/>
      <c r="M80" s="103">
        <f>+M79+M78+M77+M76+M75+M74+M73+M72</f>
        <v>0</v>
      </c>
      <c r="N80" s="103">
        <f>+N79+N78+N77+N76+N75+N74+N73+N72</f>
        <v>0</v>
      </c>
      <c r="O80" s="103"/>
      <c r="P80" s="61">
        <f t="shared" si="41"/>
        <v>2</v>
      </c>
      <c r="Q80" s="103"/>
      <c r="R80" s="103"/>
      <c r="S80" s="103">
        <f>+S79+S78+S77+S76+S75+S74+S73+S72</f>
        <v>0</v>
      </c>
      <c r="T80" s="103">
        <f>+T79+T78+T77+T76+T75+T74+T73+T72</f>
        <v>3</v>
      </c>
      <c r="U80" s="103">
        <f>+U79+U78+U77+U76+U75+U74+U73+U72</f>
        <v>1</v>
      </c>
      <c r="V80" s="103">
        <f>+V79+V78+V77+V76+V75+V74+V73+V72</f>
        <v>0</v>
      </c>
      <c r="W80" s="61">
        <f t="shared" si="42"/>
        <v>4</v>
      </c>
      <c r="X80" s="73">
        <f t="shared" si="34"/>
        <v>0</v>
      </c>
      <c r="Y80" s="73">
        <f t="shared" si="35"/>
        <v>2</v>
      </c>
      <c r="Z80" s="73">
        <f t="shared" si="36"/>
        <v>0</v>
      </c>
      <c r="AA80" s="73">
        <f t="shared" si="37"/>
        <v>3</v>
      </c>
      <c r="AB80" s="73">
        <f t="shared" si="38"/>
        <v>1</v>
      </c>
      <c r="AC80" s="73">
        <f t="shared" si="39"/>
        <v>0</v>
      </c>
      <c r="AD80" s="73">
        <f t="shared" si="40"/>
        <v>6</v>
      </c>
      <c r="AE80" s="62">
        <f t="shared" si="43"/>
        <v>2.9999999999999996</v>
      </c>
      <c r="AF80" s="62">
        <f t="shared" si="44"/>
        <v>8.823529411764705</v>
      </c>
      <c r="AG80" s="69">
        <f t="shared" si="33"/>
        <v>1.102941176470588</v>
      </c>
      <c r="AH80" s="49"/>
    </row>
    <row r="81" spans="1:34" ht="26.25" customHeight="1">
      <c r="A81" s="174">
        <v>4</v>
      </c>
      <c r="B81" s="177" t="s">
        <v>202</v>
      </c>
      <c r="C81" s="52" t="s">
        <v>311</v>
      </c>
      <c r="D81" s="53">
        <v>1</v>
      </c>
      <c r="E81" s="53">
        <v>0</v>
      </c>
      <c r="F81" s="53">
        <f aca="true" t="shared" si="46" ref="F81:F96">+D81+E81</f>
        <v>1</v>
      </c>
      <c r="G81" s="54">
        <v>1</v>
      </c>
      <c r="H81" s="54">
        <v>0</v>
      </c>
      <c r="I81" s="54">
        <f aca="true" t="shared" si="47" ref="I81:I96">+H81+G81</f>
        <v>1</v>
      </c>
      <c r="J81" s="101"/>
      <c r="K81" s="102"/>
      <c r="L81" s="102"/>
      <c r="M81" s="102"/>
      <c r="N81" s="102"/>
      <c r="O81" s="102"/>
      <c r="P81" s="61">
        <f t="shared" si="41"/>
        <v>0</v>
      </c>
      <c r="Q81" s="107"/>
      <c r="R81" s="107"/>
      <c r="S81" s="102"/>
      <c r="T81" s="102"/>
      <c r="U81" s="102"/>
      <c r="V81" s="101">
        <v>1</v>
      </c>
      <c r="W81" s="61">
        <f t="shared" si="42"/>
        <v>1</v>
      </c>
      <c r="X81" s="73">
        <f t="shared" si="34"/>
        <v>0</v>
      </c>
      <c r="Y81" s="73">
        <f t="shared" si="35"/>
        <v>0</v>
      </c>
      <c r="Z81" s="73">
        <f t="shared" si="36"/>
        <v>0</v>
      </c>
      <c r="AA81" s="73">
        <f t="shared" si="37"/>
        <v>0</v>
      </c>
      <c r="AB81" s="73">
        <f t="shared" si="38"/>
        <v>0</v>
      </c>
      <c r="AC81" s="73">
        <f t="shared" si="39"/>
        <v>1</v>
      </c>
      <c r="AD81" s="73">
        <f t="shared" si="40"/>
        <v>1</v>
      </c>
      <c r="AE81" s="62">
        <f t="shared" si="43"/>
        <v>1</v>
      </c>
      <c r="AF81" s="62">
        <f t="shared" si="44"/>
        <v>100</v>
      </c>
      <c r="AG81" s="69">
        <f t="shared" si="33"/>
        <v>5</v>
      </c>
      <c r="AH81" s="49">
        <v>30</v>
      </c>
    </row>
    <row r="82" spans="1:34" ht="26.25" customHeight="1">
      <c r="A82" s="175"/>
      <c r="B82" s="178"/>
      <c r="C82" s="52" t="s">
        <v>203</v>
      </c>
      <c r="D82" s="53">
        <v>1</v>
      </c>
      <c r="E82" s="53">
        <v>1</v>
      </c>
      <c r="F82" s="53">
        <f t="shared" si="46"/>
        <v>2</v>
      </c>
      <c r="G82" s="54"/>
      <c r="H82" s="54"/>
      <c r="I82" s="54">
        <f t="shared" si="47"/>
        <v>0</v>
      </c>
      <c r="J82" s="101"/>
      <c r="K82" s="102"/>
      <c r="L82" s="102"/>
      <c r="M82" s="102"/>
      <c r="N82" s="102"/>
      <c r="O82" s="102"/>
      <c r="P82" s="61">
        <f t="shared" si="41"/>
        <v>0</v>
      </c>
      <c r="Q82" s="107"/>
      <c r="R82" s="107"/>
      <c r="S82" s="102"/>
      <c r="T82" s="102"/>
      <c r="U82" s="102"/>
      <c r="V82" s="101"/>
      <c r="W82" s="61">
        <f t="shared" si="42"/>
        <v>0</v>
      </c>
      <c r="X82" s="73">
        <f t="shared" si="34"/>
        <v>0</v>
      </c>
      <c r="Y82" s="73">
        <f t="shared" si="35"/>
        <v>0</v>
      </c>
      <c r="Z82" s="73">
        <f t="shared" si="36"/>
        <v>0</v>
      </c>
      <c r="AA82" s="73">
        <f t="shared" si="37"/>
        <v>0</v>
      </c>
      <c r="AB82" s="73">
        <f t="shared" si="38"/>
        <v>0</v>
      </c>
      <c r="AC82" s="73">
        <f t="shared" si="39"/>
        <v>0</v>
      </c>
      <c r="AD82" s="73">
        <f t="shared" si="40"/>
        <v>0</v>
      </c>
      <c r="AE82" s="62">
        <f t="shared" si="43"/>
        <v>0</v>
      </c>
      <c r="AF82" s="62">
        <f t="shared" si="44"/>
        <v>0</v>
      </c>
      <c r="AG82" s="69">
        <f t="shared" si="33"/>
        <v>0</v>
      </c>
      <c r="AH82" s="49">
        <v>31</v>
      </c>
    </row>
    <row r="83" spans="1:34" ht="26.25" customHeight="1">
      <c r="A83" s="175"/>
      <c r="B83" s="178"/>
      <c r="C83" s="52" t="s">
        <v>245</v>
      </c>
      <c r="D83" s="53">
        <v>0</v>
      </c>
      <c r="E83" s="53">
        <v>2</v>
      </c>
      <c r="F83" s="53">
        <f t="shared" si="46"/>
        <v>2</v>
      </c>
      <c r="G83" s="54"/>
      <c r="H83" s="54"/>
      <c r="I83" s="54">
        <f t="shared" si="47"/>
        <v>0</v>
      </c>
      <c r="J83" s="101"/>
      <c r="K83" s="102"/>
      <c r="L83" s="102"/>
      <c r="M83" s="102"/>
      <c r="N83" s="102"/>
      <c r="O83" s="102"/>
      <c r="P83" s="61">
        <f t="shared" si="41"/>
        <v>0</v>
      </c>
      <c r="Q83" s="107"/>
      <c r="R83" s="107"/>
      <c r="S83" s="102"/>
      <c r="T83" s="102"/>
      <c r="U83" s="102"/>
      <c r="V83" s="101"/>
      <c r="W83" s="61">
        <f t="shared" si="42"/>
        <v>0</v>
      </c>
      <c r="X83" s="73">
        <f t="shared" si="34"/>
        <v>0</v>
      </c>
      <c r="Y83" s="73">
        <f t="shared" si="35"/>
        <v>0</v>
      </c>
      <c r="Z83" s="73">
        <f t="shared" si="36"/>
        <v>0</v>
      </c>
      <c r="AA83" s="73">
        <f t="shared" si="37"/>
        <v>0</v>
      </c>
      <c r="AB83" s="73">
        <f t="shared" si="38"/>
        <v>0</v>
      </c>
      <c r="AC83" s="73">
        <f t="shared" si="39"/>
        <v>0</v>
      </c>
      <c r="AD83" s="73">
        <f t="shared" si="40"/>
        <v>0</v>
      </c>
      <c r="AE83" s="62">
        <f t="shared" si="43"/>
        <v>0</v>
      </c>
      <c r="AF83" s="62">
        <f t="shared" si="44"/>
        <v>0</v>
      </c>
      <c r="AG83" s="69">
        <f t="shared" si="33"/>
        <v>0</v>
      </c>
      <c r="AH83" s="49">
        <v>32</v>
      </c>
    </row>
    <row r="84" spans="1:34" ht="26.25" customHeight="1">
      <c r="A84" s="175"/>
      <c r="B84" s="178"/>
      <c r="C84" s="52" t="s">
        <v>232</v>
      </c>
      <c r="D84" s="53">
        <v>0</v>
      </c>
      <c r="E84" s="53">
        <v>2</v>
      </c>
      <c r="F84" s="53">
        <f t="shared" si="46"/>
        <v>2</v>
      </c>
      <c r="G84" s="54"/>
      <c r="H84" s="54"/>
      <c r="I84" s="54">
        <f t="shared" si="47"/>
        <v>0</v>
      </c>
      <c r="J84" s="101"/>
      <c r="K84" s="102"/>
      <c r="L84" s="102"/>
      <c r="M84" s="102"/>
      <c r="N84" s="102"/>
      <c r="O84" s="102"/>
      <c r="P84" s="61">
        <f t="shared" si="41"/>
        <v>0</v>
      </c>
      <c r="Q84" s="107"/>
      <c r="R84" s="107"/>
      <c r="S84" s="102"/>
      <c r="T84" s="102"/>
      <c r="U84" s="102"/>
      <c r="V84" s="101"/>
      <c r="W84" s="61">
        <f t="shared" si="42"/>
        <v>0</v>
      </c>
      <c r="X84" s="73">
        <f t="shared" si="34"/>
        <v>0</v>
      </c>
      <c r="Y84" s="73">
        <f t="shared" si="35"/>
        <v>0</v>
      </c>
      <c r="Z84" s="73">
        <f t="shared" si="36"/>
        <v>0</v>
      </c>
      <c r="AA84" s="73">
        <f t="shared" si="37"/>
        <v>0</v>
      </c>
      <c r="AB84" s="73">
        <f t="shared" si="38"/>
        <v>0</v>
      </c>
      <c r="AC84" s="73">
        <f t="shared" si="39"/>
        <v>0</v>
      </c>
      <c r="AD84" s="73">
        <f t="shared" si="40"/>
        <v>0</v>
      </c>
      <c r="AE84" s="62">
        <f t="shared" si="43"/>
        <v>0</v>
      </c>
      <c r="AF84" s="62">
        <f t="shared" si="44"/>
        <v>0</v>
      </c>
      <c r="AG84" s="69">
        <f t="shared" si="33"/>
        <v>0</v>
      </c>
      <c r="AH84" s="49">
        <v>33</v>
      </c>
    </row>
    <row r="85" spans="1:34" ht="26.25" customHeight="1">
      <c r="A85" s="175"/>
      <c r="B85" s="178"/>
      <c r="C85" s="52" t="s">
        <v>96</v>
      </c>
      <c r="D85" s="53">
        <v>2</v>
      </c>
      <c r="E85" s="53">
        <v>0</v>
      </c>
      <c r="F85" s="53">
        <f t="shared" si="46"/>
        <v>2</v>
      </c>
      <c r="G85" s="54"/>
      <c r="H85" s="54"/>
      <c r="I85" s="54">
        <f t="shared" si="47"/>
        <v>0</v>
      </c>
      <c r="J85" s="101"/>
      <c r="K85" s="102"/>
      <c r="L85" s="102"/>
      <c r="M85" s="101"/>
      <c r="N85" s="101"/>
      <c r="O85" s="101"/>
      <c r="P85" s="61">
        <f t="shared" si="41"/>
        <v>0</v>
      </c>
      <c r="Q85" s="107"/>
      <c r="R85" s="107"/>
      <c r="S85" s="102"/>
      <c r="T85" s="101"/>
      <c r="U85" s="101"/>
      <c r="V85" s="102"/>
      <c r="W85" s="61">
        <f t="shared" si="42"/>
        <v>0</v>
      </c>
      <c r="X85" s="73">
        <f t="shared" si="34"/>
        <v>0</v>
      </c>
      <c r="Y85" s="73">
        <f t="shared" si="35"/>
        <v>0</v>
      </c>
      <c r="Z85" s="73">
        <f t="shared" si="36"/>
        <v>0</v>
      </c>
      <c r="AA85" s="73">
        <f t="shared" si="37"/>
        <v>0</v>
      </c>
      <c r="AB85" s="73">
        <f t="shared" si="38"/>
        <v>0</v>
      </c>
      <c r="AC85" s="73">
        <f t="shared" si="39"/>
        <v>0</v>
      </c>
      <c r="AD85" s="73">
        <f t="shared" si="40"/>
        <v>0</v>
      </c>
      <c r="AE85" s="62">
        <f t="shared" si="43"/>
        <v>0</v>
      </c>
      <c r="AF85" s="62">
        <f t="shared" si="44"/>
        <v>0</v>
      </c>
      <c r="AG85" s="69">
        <f t="shared" si="33"/>
        <v>0</v>
      </c>
      <c r="AH85" s="49">
        <v>35</v>
      </c>
    </row>
    <row r="86" spans="1:34" ht="26.25" customHeight="1">
      <c r="A86" s="175"/>
      <c r="B86" s="178"/>
      <c r="C86" s="52" t="s">
        <v>233</v>
      </c>
      <c r="D86" s="53">
        <v>1</v>
      </c>
      <c r="E86" s="53">
        <v>0</v>
      </c>
      <c r="F86" s="53">
        <f t="shared" si="46"/>
        <v>1</v>
      </c>
      <c r="G86" s="54">
        <v>1</v>
      </c>
      <c r="H86" s="54">
        <v>0</v>
      </c>
      <c r="I86" s="54">
        <f t="shared" si="47"/>
        <v>1</v>
      </c>
      <c r="J86" s="101"/>
      <c r="K86" s="102"/>
      <c r="L86" s="102"/>
      <c r="M86" s="101">
        <v>0</v>
      </c>
      <c r="N86" s="102"/>
      <c r="O86" s="102"/>
      <c r="P86" s="61">
        <f t="shared" si="41"/>
        <v>0</v>
      </c>
      <c r="Q86" s="107"/>
      <c r="R86" s="107"/>
      <c r="S86" s="102"/>
      <c r="T86" s="101">
        <v>1</v>
      </c>
      <c r="U86" s="102"/>
      <c r="V86" s="102"/>
      <c r="W86" s="61">
        <f t="shared" si="42"/>
        <v>1</v>
      </c>
      <c r="X86" s="73">
        <f t="shared" si="34"/>
        <v>0</v>
      </c>
      <c r="Y86" s="73">
        <f t="shared" si="35"/>
        <v>0</v>
      </c>
      <c r="Z86" s="73">
        <f t="shared" si="36"/>
        <v>0</v>
      </c>
      <c r="AA86" s="73">
        <f t="shared" si="37"/>
        <v>1</v>
      </c>
      <c r="AB86" s="73">
        <f t="shared" si="38"/>
        <v>0</v>
      </c>
      <c r="AC86" s="73">
        <f t="shared" si="39"/>
        <v>0</v>
      </c>
      <c r="AD86" s="73">
        <f t="shared" si="40"/>
        <v>1</v>
      </c>
      <c r="AE86" s="62">
        <f t="shared" si="43"/>
        <v>0.6</v>
      </c>
      <c r="AF86" s="62">
        <f t="shared" si="44"/>
        <v>60</v>
      </c>
      <c r="AG86" s="69">
        <f t="shared" si="33"/>
        <v>5</v>
      </c>
      <c r="AH86" s="49">
        <v>36</v>
      </c>
    </row>
    <row r="87" spans="1:34" ht="26.25" customHeight="1">
      <c r="A87" s="175"/>
      <c r="B87" s="178"/>
      <c r="C87" s="52" t="s">
        <v>92</v>
      </c>
      <c r="D87" s="53">
        <v>0</v>
      </c>
      <c r="E87" s="53">
        <v>1</v>
      </c>
      <c r="F87" s="53">
        <f t="shared" si="46"/>
        <v>1</v>
      </c>
      <c r="G87" s="54"/>
      <c r="H87" s="54"/>
      <c r="I87" s="54">
        <f t="shared" si="47"/>
        <v>0</v>
      </c>
      <c r="J87" s="101"/>
      <c r="K87" s="102"/>
      <c r="L87" s="102"/>
      <c r="M87" s="101"/>
      <c r="N87" s="102"/>
      <c r="O87" s="102"/>
      <c r="P87" s="61">
        <f t="shared" si="41"/>
        <v>0</v>
      </c>
      <c r="Q87" s="107"/>
      <c r="R87" s="107"/>
      <c r="S87" s="102"/>
      <c r="T87" s="101"/>
      <c r="U87" s="102"/>
      <c r="V87" s="102"/>
      <c r="W87" s="61">
        <f t="shared" si="42"/>
        <v>0</v>
      </c>
      <c r="X87" s="73">
        <f t="shared" si="34"/>
        <v>0</v>
      </c>
      <c r="Y87" s="73">
        <f t="shared" si="35"/>
        <v>0</v>
      </c>
      <c r="Z87" s="73">
        <f t="shared" si="36"/>
        <v>0</v>
      </c>
      <c r="AA87" s="73">
        <f t="shared" si="37"/>
        <v>0</v>
      </c>
      <c r="AB87" s="73">
        <f t="shared" si="38"/>
        <v>0</v>
      </c>
      <c r="AC87" s="73">
        <f t="shared" si="39"/>
        <v>0</v>
      </c>
      <c r="AD87" s="73">
        <f t="shared" si="40"/>
        <v>0</v>
      </c>
      <c r="AE87" s="62">
        <f t="shared" si="43"/>
        <v>0</v>
      </c>
      <c r="AF87" s="62">
        <f t="shared" si="44"/>
        <v>0</v>
      </c>
      <c r="AG87" s="69">
        <f t="shared" si="33"/>
        <v>0</v>
      </c>
      <c r="AH87" s="49">
        <v>37</v>
      </c>
    </row>
    <row r="88" spans="1:34" ht="26.25" customHeight="1">
      <c r="A88" s="175"/>
      <c r="B88" s="178"/>
      <c r="C88" s="52" t="s">
        <v>270</v>
      </c>
      <c r="D88" s="53">
        <v>2</v>
      </c>
      <c r="E88" s="53">
        <v>0</v>
      </c>
      <c r="F88" s="53">
        <f t="shared" si="46"/>
        <v>2</v>
      </c>
      <c r="G88" s="54"/>
      <c r="H88" s="54"/>
      <c r="I88" s="54">
        <f t="shared" si="47"/>
        <v>0</v>
      </c>
      <c r="J88" s="101"/>
      <c r="K88" s="102"/>
      <c r="L88" s="102"/>
      <c r="M88" s="101"/>
      <c r="N88" s="102"/>
      <c r="O88" s="102"/>
      <c r="P88" s="61">
        <f t="shared" si="41"/>
        <v>0</v>
      </c>
      <c r="Q88" s="107"/>
      <c r="R88" s="107"/>
      <c r="S88" s="102"/>
      <c r="T88" s="101"/>
      <c r="U88" s="102"/>
      <c r="V88" s="102"/>
      <c r="W88" s="61">
        <f t="shared" si="42"/>
        <v>0</v>
      </c>
      <c r="X88" s="73">
        <f t="shared" si="34"/>
        <v>0</v>
      </c>
      <c r="Y88" s="73">
        <f t="shared" si="35"/>
        <v>0</v>
      </c>
      <c r="Z88" s="73">
        <f t="shared" si="36"/>
        <v>0</v>
      </c>
      <c r="AA88" s="73">
        <f t="shared" si="37"/>
        <v>0</v>
      </c>
      <c r="AB88" s="73">
        <f t="shared" si="38"/>
        <v>0</v>
      </c>
      <c r="AC88" s="73">
        <f t="shared" si="39"/>
        <v>0</v>
      </c>
      <c r="AD88" s="73">
        <f t="shared" si="40"/>
        <v>0</v>
      </c>
      <c r="AE88" s="62">
        <f t="shared" si="43"/>
        <v>0</v>
      </c>
      <c r="AF88" s="62">
        <f t="shared" si="44"/>
        <v>0</v>
      </c>
      <c r="AG88" s="69">
        <f t="shared" si="33"/>
        <v>0</v>
      </c>
      <c r="AH88" s="49">
        <v>38</v>
      </c>
    </row>
    <row r="89" spans="1:34" ht="26.25" customHeight="1">
      <c r="A89" s="175"/>
      <c r="B89" s="178"/>
      <c r="C89" s="52" t="s">
        <v>184</v>
      </c>
      <c r="D89" s="53">
        <v>14</v>
      </c>
      <c r="E89" s="53">
        <v>0</v>
      </c>
      <c r="F89" s="53">
        <f t="shared" si="46"/>
        <v>14</v>
      </c>
      <c r="G89" s="54">
        <v>6</v>
      </c>
      <c r="H89" s="54">
        <v>0</v>
      </c>
      <c r="I89" s="54">
        <f t="shared" si="47"/>
        <v>6</v>
      </c>
      <c r="J89" s="101"/>
      <c r="K89" s="102"/>
      <c r="L89" s="102"/>
      <c r="M89" s="101">
        <v>0</v>
      </c>
      <c r="N89" s="101">
        <v>0</v>
      </c>
      <c r="O89" s="101"/>
      <c r="P89" s="61">
        <f t="shared" si="41"/>
        <v>0</v>
      </c>
      <c r="Q89" s="107"/>
      <c r="R89" s="107"/>
      <c r="S89" s="102"/>
      <c r="T89" s="101">
        <v>4</v>
      </c>
      <c r="U89" s="101">
        <v>1</v>
      </c>
      <c r="V89" s="101">
        <v>1</v>
      </c>
      <c r="W89" s="61">
        <f t="shared" si="42"/>
        <v>6</v>
      </c>
      <c r="X89" s="73">
        <f t="shared" si="34"/>
        <v>0</v>
      </c>
      <c r="Y89" s="73">
        <f t="shared" si="35"/>
        <v>0</v>
      </c>
      <c r="Z89" s="73">
        <f t="shared" si="36"/>
        <v>0</v>
      </c>
      <c r="AA89" s="73">
        <f t="shared" si="37"/>
        <v>4</v>
      </c>
      <c r="AB89" s="73">
        <f t="shared" si="38"/>
        <v>1</v>
      </c>
      <c r="AC89" s="73">
        <f t="shared" si="39"/>
        <v>1</v>
      </c>
      <c r="AD89" s="73">
        <f t="shared" si="40"/>
        <v>6</v>
      </c>
      <c r="AE89" s="62">
        <f t="shared" si="43"/>
        <v>4.2</v>
      </c>
      <c r="AF89" s="62">
        <f t="shared" si="44"/>
        <v>30</v>
      </c>
      <c r="AG89" s="69">
        <f t="shared" si="33"/>
        <v>3.75</v>
      </c>
      <c r="AH89" s="49">
        <v>40</v>
      </c>
    </row>
    <row r="90" spans="1:34" ht="26.25" customHeight="1">
      <c r="A90" s="175"/>
      <c r="B90" s="178"/>
      <c r="C90" s="52" t="s">
        <v>80</v>
      </c>
      <c r="D90" s="53">
        <v>2</v>
      </c>
      <c r="E90" s="53">
        <v>0</v>
      </c>
      <c r="F90" s="53">
        <f t="shared" si="46"/>
        <v>2</v>
      </c>
      <c r="G90" s="54">
        <v>1</v>
      </c>
      <c r="H90" s="54">
        <v>0</v>
      </c>
      <c r="I90" s="54">
        <f t="shared" si="47"/>
        <v>1</v>
      </c>
      <c r="J90" s="101"/>
      <c r="K90" s="102"/>
      <c r="L90" s="102"/>
      <c r="M90" s="102"/>
      <c r="N90" s="102"/>
      <c r="O90" s="102"/>
      <c r="P90" s="61">
        <f t="shared" si="41"/>
        <v>0</v>
      </c>
      <c r="Q90" s="107"/>
      <c r="R90" s="107"/>
      <c r="S90" s="102"/>
      <c r="T90" s="102"/>
      <c r="U90" s="102"/>
      <c r="V90" s="101">
        <v>1</v>
      </c>
      <c r="W90" s="61">
        <f t="shared" si="42"/>
        <v>1</v>
      </c>
      <c r="X90" s="73">
        <f t="shared" si="34"/>
        <v>0</v>
      </c>
      <c r="Y90" s="73">
        <f t="shared" si="35"/>
        <v>0</v>
      </c>
      <c r="Z90" s="73">
        <f t="shared" si="36"/>
        <v>0</v>
      </c>
      <c r="AA90" s="73">
        <f t="shared" si="37"/>
        <v>0</v>
      </c>
      <c r="AB90" s="73">
        <f t="shared" si="38"/>
        <v>0</v>
      </c>
      <c r="AC90" s="73">
        <f t="shared" si="39"/>
        <v>1</v>
      </c>
      <c r="AD90" s="73">
        <f t="shared" si="40"/>
        <v>1</v>
      </c>
      <c r="AE90" s="62">
        <f t="shared" si="43"/>
        <v>1</v>
      </c>
      <c r="AF90" s="62">
        <f t="shared" si="44"/>
        <v>50</v>
      </c>
      <c r="AG90" s="69">
        <f t="shared" si="33"/>
        <v>5</v>
      </c>
      <c r="AH90" s="49">
        <v>41</v>
      </c>
    </row>
    <row r="91" spans="1:34" ht="26.25" customHeight="1">
      <c r="A91" s="175"/>
      <c r="B91" s="178"/>
      <c r="C91" s="52" t="s">
        <v>81</v>
      </c>
      <c r="D91" s="53">
        <v>0</v>
      </c>
      <c r="E91" s="53">
        <v>4</v>
      </c>
      <c r="F91" s="53">
        <f t="shared" si="46"/>
        <v>4</v>
      </c>
      <c r="G91" s="54"/>
      <c r="H91" s="54"/>
      <c r="I91" s="54">
        <f t="shared" si="47"/>
        <v>0</v>
      </c>
      <c r="J91" s="101"/>
      <c r="K91" s="102"/>
      <c r="L91" s="102"/>
      <c r="M91" s="102"/>
      <c r="N91" s="102"/>
      <c r="O91" s="102"/>
      <c r="P91" s="61">
        <f t="shared" si="41"/>
        <v>0</v>
      </c>
      <c r="Q91" s="107"/>
      <c r="R91" s="107"/>
      <c r="S91" s="102"/>
      <c r="T91" s="102"/>
      <c r="U91" s="102"/>
      <c r="V91" s="101"/>
      <c r="W91" s="61">
        <f t="shared" si="42"/>
        <v>0</v>
      </c>
      <c r="X91" s="73">
        <f t="shared" si="34"/>
        <v>0</v>
      </c>
      <c r="Y91" s="73">
        <f t="shared" si="35"/>
        <v>0</v>
      </c>
      <c r="Z91" s="73">
        <f t="shared" si="36"/>
        <v>0</v>
      </c>
      <c r="AA91" s="73">
        <f t="shared" si="37"/>
        <v>0</v>
      </c>
      <c r="AB91" s="73">
        <f t="shared" si="38"/>
        <v>0</v>
      </c>
      <c r="AC91" s="73">
        <f t="shared" si="39"/>
        <v>0</v>
      </c>
      <c r="AD91" s="73">
        <f t="shared" si="40"/>
        <v>0</v>
      </c>
      <c r="AE91" s="62">
        <f t="shared" si="43"/>
        <v>0</v>
      </c>
      <c r="AF91" s="62">
        <f t="shared" si="44"/>
        <v>0</v>
      </c>
      <c r="AG91" s="69">
        <f t="shared" si="33"/>
        <v>0</v>
      </c>
      <c r="AH91" s="49">
        <v>42</v>
      </c>
    </row>
    <row r="92" spans="1:34" ht="26.25" customHeight="1">
      <c r="A92" s="175"/>
      <c r="B92" s="178"/>
      <c r="C92" s="52" t="s">
        <v>310</v>
      </c>
      <c r="D92" s="53">
        <v>0</v>
      </c>
      <c r="E92" s="53">
        <v>1</v>
      </c>
      <c r="F92" s="53">
        <f t="shared" si="46"/>
        <v>1</v>
      </c>
      <c r="G92" s="54"/>
      <c r="H92" s="54"/>
      <c r="I92" s="54">
        <f t="shared" si="47"/>
        <v>0</v>
      </c>
      <c r="J92" s="101"/>
      <c r="K92" s="102"/>
      <c r="L92" s="102"/>
      <c r="M92" s="102"/>
      <c r="N92" s="102"/>
      <c r="O92" s="102"/>
      <c r="P92" s="61">
        <f t="shared" si="41"/>
        <v>0</v>
      </c>
      <c r="Q92" s="107"/>
      <c r="R92" s="107"/>
      <c r="S92" s="102"/>
      <c r="T92" s="102"/>
      <c r="U92" s="102"/>
      <c r="V92" s="101"/>
      <c r="W92" s="61">
        <f t="shared" si="42"/>
        <v>0</v>
      </c>
      <c r="X92" s="73">
        <f t="shared" si="34"/>
        <v>0</v>
      </c>
      <c r="Y92" s="73">
        <f t="shared" si="35"/>
        <v>0</v>
      </c>
      <c r="Z92" s="73">
        <f t="shared" si="36"/>
        <v>0</v>
      </c>
      <c r="AA92" s="73">
        <f t="shared" si="37"/>
        <v>0</v>
      </c>
      <c r="AB92" s="73">
        <f t="shared" si="38"/>
        <v>0</v>
      </c>
      <c r="AC92" s="73">
        <f t="shared" si="39"/>
        <v>0</v>
      </c>
      <c r="AD92" s="73">
        <f t="shared" si="40"/>
        <v>0</v>
      </c>
      <c r="AE92" s="62">
        <f t="shared" si="43"/>
        <v>0</v>
      </c>
      <c r="AF92" s="62">
        <f t="shared" si="44"/>
        <v>0</v>
      </c>
      <c r="AG92" s="69">
        <f t="shared" si="33"/>
        <v>0</v>
      </c>
      <c r="AH92" s="49">
        <v>43</v>
      </c>
    </row>
    <row r="93" spans="1:34" ht="26.25" customHeight="1">
      <c r="A93" s="175"/>
      <c r="B93" s="178"/>
      <c r="C93" s="52" t="s">
        <v>237</v>
      </c>
      <c r="D93" s="53">
        <v>2</v>
      </c>
      <c r="E93" s="53">
        <v>0</v>
      </c>
      <c r="F93" s="53">
        <f t="shared" si="46"/>
        <v>2</v>
      </c>
      <c r="G93" s="54">
        <v>1</v>
      </c>
      <c r="H93" s="54">
        <v>0</v>
      </c>
      <c r="I93" s="54">
        <f t="shared" si="47"/>
        <v>1</v>
      </c>
      <c r="J93" s="101"/>
      <c r="K93" s="102"/>
      <c r="L93" s="102"/>
      <c r="M93" s="101">
        <v>0</v>
      </c>
      <c r="N93" s="102"/>
      <c r="O93" s="102"/>
      <c r="P93" s="61">
        <f t="shared" si="41"/>
        <v>0</v>
      </c>
      <c r="Q93" s="107"/>
      <c r="R93" s="107"/>
      <c r="S93" s="102"/>
      <c r="T93" s="101">
        <v>1</v>
      </c>
      <c r="U93" s="102"/>
      <c r="V93" s="102"/>
      <c r="W93" s="61">
        <f t="shared" si="42"/>
        <v>1</v>
      </c>
      <c r="X93" s="73">
        <f t="shared" si="34"/>
        <v>0</v>
      </c>
      <c r="Y93" s="73">
        <f t="shared" si="35"/>
        <v>0</v>
      </c>
      <c r="Z93" s="73">
        <f t="shared" si="36"/>
        <v>0</v>
      </c>
      <c r="AA93" s="73">
        <f t="shared" si="37"/>
        <v>1</v>
      </c>
      <c r="AB93" s="73">
        <f t="shared" si="38"/>
        <v>0</v>
      </c>
      <c r="AC93" s="73">
        <f t="shared" si="39"/>
        <v>0</v>
      </c>
      <c r="AD93" s="73">
        <f t="shared" si="40"/>
        <v>1</v>
      </c>
      <c r="AE93" s="62">
        <f t="shared" si="43"/>
        <v>0.6</v>
      </c>
      <c r="AF93" s="62">
        <f t="shared" si="44"/>
        <v>30</v>
      </c>
      <c r="AG93" s="69">
        <f t="shared" si="33"/>
        <v>3.75</v>
      </c>
      <c r="AH93" s="49">
        <v>70</v>
      </c>
    </row>
    <row r="94" spans="1:34" ht="26.25" customHeight="1">
      <c r="A94" s="175"/>
      <c r="B94" s="178"/>
      <c r="C94" s="52" t="s">
        <v>75</v>
      </c>
      <c r="D94" s="53">
        <v>0</v>
      </c>
      <c r="E94" s="53">
        <v>3</v>
      </c>
      <c r="F94" s="53">
        <f t="shared" si="46"/>
        <v>3</v>
      </c>
      <c r="G94" s="54">
        <v>0</v>
      </c>
      <c r="H94" s="54">
        <v>1</v>
      </c>
      <c r="I94" s="54">
        <f t="shared" si="47"/>
        <v>1</v>
      </c>
      <c r="J94" s="101"/>
      <c r="K94" s="102"/>
      <c r="L94" s="102"/>
      <c r="M94" s="102"/>
      <c r="N94" s="102"/>
      <c r="O94" s="102"/>
      <c r="P94" s="61">
        <f t="shared" si="41"/>
        <v>0</v>
      </c>
      <c r="Q94" s="107"/>
      <c r="R94" s="107"/>
      <c r="S94" s="101">
        <v>1</v>
      </c>
      <c r="T94" s="102"/>
      <c r="U94" s="102"/>
      <c r="V94" s="102"/>
      <c r="W94" s="61">
        <f t="shared" si="42"/>
        <v>1</v>
      </c>
      <c r="X94" s="73">
        <f t="shared" si="34"/>
        <v>0</v>
      </c>
      <c r="Y94" s="73">
        <f t="shared" si="35"/>
        <v>0</v>
      </c>
      <c r="Z94" s="73">
        <f t="shared" si="36"/>
        <v>1</v>
      </c>
      <c r="AA94" s="73">
        <f t="shared" si="37"/>
        <v>0</v>
      </c>
      <c r="AB94" s="73">
        <f t="shared" si="38"/>
        <v>0</v>
      </c>
      <c r="AC94" s="73">
        <f t="shared" si="39"/>
        <v>0</v>
      </c>
      <c r="AD94" s="73">
        <f t="shared" si="40"/>
        <v>1</v>
      </c>
      <c r="AE94" s="62">
        <f t="shared" si="43"/>
        <v>0.4</v>
      </c>
      <c r="AF94" s="62">
        <f t="shared" si="44"/>
        <v>13.333333333333334</v>
      </c>
      <c r="AG94" s="69">
        <f t="shared" si="33"/>
        <v>1.6666666666666667</v>
      </c>
      <c r="AH94" s="49">
        <v>82</v>
      </c>
    </row>
    <row r="95" spans="1:34" ht="26.25" customHeight="1">
      <c r="A95" s="175"/>
      <c r="B95" s="178"/>
      <c r="C95" s="52" t="s">
        <v>72</v>
      </c>
      <c r="D95" s="53">
        <v>0</v>
      </c>
      <c r="E95" s="53">
        <v>15</v>
      </c>
      <c r="F95" s="53">
        <f t="shared" si="46"/>
        <v>15</v>
      </c>
      <c r="G95" s="54">
        <v>0</v>
      </c>
      <c r="H95" s="54">
        <v>1</v>
      </c>
      <c r="I95" s="54">
        <f t="shared" si="47"/>
        <v>1</v>
      </c>
      <c r="J95" s="101"/>
      <c r="K95" s="102"/>
      <c r="L95" s="102"/>
      <c r="M95" s="101">
        <v>0</v>
      </c>
      <c r="N95" s="102"/>
      <c r="O95" s="102"/>
      <c r="P95" s="61">
        <f t="shared" si="41"/>
        <v>0</v>
      </c>
      <c r="Q95" s="107"/>
      <c r="R95" s="107"/>
      <c r="S95" s="102"/>
      <c r="T95" s="101">
        <v>1</v>
      </c>
      <c r="U95" s="102"/>
      <c r="V95" s="102"/>
      <c r="W95" s="61">
        <f t="shared" si="42"/>
        <v>1</v>
      </c>
      <c r="X95" s="73">
        <f t="shared" si="34"/>
        <v>0</v>
      </c>
      <c r="Y95" s="73">
        <f t="shared" si="35"/>
        <v>0</v>
      </c>
      <c r="Z95" s="73">
        <f t="shared" si="36"/>
        <v>0</v>
      </c>
      <c r="AA95" s="73">
        <f t="shared" si="37"/>
        <v>1</v>
      </c>
      <c r="AB95" s="73">
        <f t="shared" si="38"/>
        <v>0</v>
      </c>
      <c r="AC95" s="73">
        <f t="shared" si="39"/>
        <v>0</v>
      </c>
      <c r="AD95" s="73">
        <f t="shared" si="40"/>
        <v>1</v>
      </c>
      <c r="AE95" s="62">
        <f t="shared" si="43"/>
        <v>0.6</v>
      </c>
      <c r="AF95" s="62">
        <f t="shared" si="44"/>
        <v>4</v>
      </c>
      <c r="AG95" s="69">
        <f t="shared" si="33"/>
        <v>0.5</v>
      </c>
      <c r="AH95" s="49">
        <v>84</v>
      </c>
    </row>
    <row r="96" spans="1:34" ht="26.25" customHeight="1">
      <c r="A96" s="175"/>
      <c r="B96" s="178"/>
      <c r="C96" s="52" t="s">
        <v>313</v>
      </c>
      <c r="D96" s="53">
        <v>0</v>
      </c>
      <c r="E96" s="53">
        <v>1</v>
      </c>
      <c r="F96" s="53">
        <f t="shared" si="46"/>
        <v>1</v>
      </c>
      <c r="G96" s="54"/>
      <c r="H96" s="54"/>
      <c r="I96" s="54">
        <f t="shared" si="47"/>
        <v>0</v>
      </c>
      <c r="J96" s="101"/>
      <c r="K96" s="102"/>
      <c r="L96" s="102"/>
      <c r="M96" s="101"/>
      <c r="N96" s="102"/>
      <c r="O96" s="102"/>
      <c r="P96" s="61">
        <f t="shared" si="41"/>
        <v>0</v>
      </c>
      <c r="Q96" s="107"/>
      <c r="R96" s="107"/>
      <c r="S96" s="102"/>
      <c r="T96" s="101"/>
      <c r="U96" s="102"/>
      <c r="V96" s="102"/>
      <c r="W96" s="61">
        <f t="shared" si="42"/>
        <v>0</v>
      </c>
      <c r="X96" s="73">
        <f t="shared" si="34"/>
        <v>0</v>
      </c>
      <c r="Y96" s="73">
        <f t="shared" si="35"/>
        <v>0</v>
      </c>
      <c r="Z96" s="73">
        <f t="shared" si="36"/>
        <v>0</v>
      </c>
      <c r="AA96" s="73">
        <f t="shared" si="37"/>
        <v>0</v>
      </c>
      <c r="AB96" s="73">
        <f t="shared" si="38"/>
        <v>0</v>
      </c>
      <c r="AC96" s="73">
        <f t="shared" si="39"/>
        <v>0</v>
      </c>
      <c r="AD96" s="73">
        <f t="shared" si="40"/>
        <v>0</v>
      </c>
      <c r="AE96" s="62">
        <f t="shared" si="43"/>
        <v>0</v>
      </c>
      <c r="AF96" s="62">
        <f t="shared" si="44"/>
        <v>0</v>
      </c>
      <c r="AG96" s="69">
        <f t="shared" si="33"/>
        <v>0</v>
      </c>
      <c r="AH96" s="49">
        <v>85</v>
      </c>
    </row>
    <row r="97" spans="1:34" ht="26.25" customHeight="1">
      <c r="A97" s="176"/>
      <c r="B97" s="179"/>
      <c r="C97" s="52" t="s">
        <v>159</v>
      </c>
      <c r="D97" s="53">
        <f aca="true" t="shared" si="48" ref="D97:I97">+D96+D95+D94+D93+D92+D91+D90+D89+D88+D87+D86+D85+D84+D83+D82+D81</f>
        <v>25</v>
      </c>
      <c r="E97" s="53">
        <f t="shared" si="48"/>
        <v>30</v>
      </c>
      <c r="F97" s="53">
        <f t="shared" si="48"/>
        <v>55</v>
      </c>
      <c r="G97" s="53">
        <f t="shared" si="48"/>
        <v>10</v>
      </c>
      <c r="H97" s="53">
        <f t="shared" si="48"/>
        <v>2</v>
      </c>
      <c r="I97" s="53">
        <f t="shared" si="48"/>
        <v>12</v>
      </c>
      <c r="J97" s="103"/>
      <c r="K97" s="103">
        <f>+K96+K95+K94+K93+K92+K91+K90+K89+K88+K87+K86+K85+K84+K83+K82+K81</f>
        <v>0</v>
      </c>
      <c r="L97" s="103"/>
      <c r="M97" s="103">
        <f>+M96+M95+M94+M93+M92+M91+M90+M89+M88+M87+M86+M85+M84+M83+M82+M81</f>
        <v>0</v>
      </c>
      <c r="N97" s="103">
        <f>+N96+N95+N94+N93+N92+N91+N90+N89+N88+N87+N86+N85+N84+N83+N82+N81</f>
        <v>0</v>
      </c>
      <c r="O97" s="103"/>
      <c r="P97" s="61">
        <f t="shared" si="41"/>
        <v>0</v>
      </c>
      <c r="Q97" s="103"/>
      <c r="R97" s="103"/>
      <c r="S97" s="103">
        <f>+S96+S95+S94+S93+S92+S91+S90+S89+S88+S87+S86+S85+S84+S83+S82+S81</f>
        <v>1</v>
      </c>
      <c r="T97" s="103">
        <f>+T96+T95+T94+T93+T92+T91+T90+T89+T88+T87+T86+T85+T84+T83+T82+T81</f>
        <v>7</v>
      </c>
      <c r="U97" s="103">
        <f>+U96+U95+U94+U93+U92+U91+U90+U89+U88+U87+U86+U85+U84+U83+U82+U81</f>
        <v>1</v>
      </c>
      <c r="V97" s="103">
        <f>+V96+V95+V94+V93+V92+V91+V90+V89+V88+V87+V86+V85+V84+V83+V82+V81</f>
        <v>3</v>
      </c>
      <c r="W97" s="61">
        <f t="shared" si="42"/>
        <v>12</v>
      </c>
      <c r="X97" s="73">
        <f t="shared" si="34"/>
        <v>0</v>
      </c>
      <c r="Y97" s="73">
        <f t="shared" si="35"/>
        <v>0</v>
      </c>
      <c r="Z97" s="73">
        <f t="shared" si="36"/>
        <v>1</v>
      </c>
      <c r="AA97" s="73">
        <f t="shared" si="37"/>
        <v>7</v>
      </c>
      <c r="AB97" s="73">
        <f t="shared" si="38"/>
        <v>1</v>
      </c>
      <c r="AC97" s="73">
        <f t="shared" si="39"/>
        <v>3</v>
      </c>
      <c r="AD97" s="73">
        <f t="shared" si="40"/>
        <v>12</v>
      </c>
      <c r="AE97" s="62">
        <f t="shared" si="43"/>
        <v>8.4</v>
      </c>
      <c r="AF97" s="62">
        <f t="shared" si="44"/>
        <v>15.272727272727273</v>
      </c>
      <c r="AG97" s="69">
        <f t="shared" si="33"/>
        <v>1.9090909090909094</v>
      </c>
      <c r="AH97" s="49"/>
    </row>
    <row r="98" spans="1:34" ht="26.25" customHeight="1">
      <c r="A98" s="174">
        <v>5</v>
      </c>
      <c r="B98" s="177" t="s">
        <v>210</v>
      </c>
      <c r="C98" s="52" t="s">
        <v>76</v>
      </c>
      <c r="D98" s="53">
        <v>5</v>
      </c>
      <c r="E98" s="53">
        <v>1</v>
      </c>
      <c r="F98" s="53">
        <f aca="true" t="shared" si="49" ref="F98:F104">+D98+E98</f>
        <v>6</v>
      </c>
      <c r="G98" s="54">
        <v>1</v>
      </c>
      <c r="H98" s="54">
        <v>0</v>
      </c>
      <c r="I98" s="54">
        <f aca="true" t="shared" si="50" ref="I98:I104">+H98+G98</f>
        <v>1</v>
      </c>
      <c r="J98" s="101"/>
      <c r="K98" s="102"/>
      <c r="L98" s="102"/>
      <c r="M98" s="102"/>
      <c r="N98" s="101">
        <v>0</v>
      </c>
      <c r="O98" s="101"/>
      <c r="P98" s="61">
        <f t="shared" si="41"/>
        <v>0</v>
      </c>
      <c r="Q98" s="107"/>
      <c r="R98" s="107"/>
      <c r="S98" s="102"/>
      <c r="T98" s="102"/>
      <c r="U98" s="101">
        <v>1</v>
      </c>
      <c r="V98" s="102"/>
      <c r="W98" s="61">
        <f t="shared" si="42"/>
        <v>1</v>
      </c>
      <c r="X98" s="73">
        <f t="shared" si="34"/>
        <v>0</v>
      </c>
      <c r="Y98" s="73">
        <f t="shared" si="35"/>
        <v>0</v>
      </c>
      <c r="Z98" s="73">
        <f t="shared" si="36"/>
        <v>0</v>
      </c>
      <c r="AA98" s="73">
        <f t="shared" si="37"/>
        <v>0</v>
      </c>
      <c r="AB98" s="73">
        <f t="shared" si="38"/>
        <v>1</v>
      </c>
      <c r="AC98" s="73">
        <f t="shared" si="39"/>
        <v>0</v>
      </c>
      <c r="AD98" s="73">
        <f t="shared" si="40"/>
        <v>1</v>
      </c>
      <c r="AE98" s="62">
        <f t="shared" si="43"/>
        <v>0.8</v>
      </c>
      <c r="AF98" s="62">
        <f t="shared" si="44"/>
        <v>13.333333333333334</v>
      </c>
      <c r="AG98" s="69">
        <f t="shared" si="33"/>
        <v>1.6666666666666667</v>
      </c>
      <c r="AH98" s="49">
        <v>86</v>
      </c>
    </row>
    <row r="99" spans="1:34" ht="26.25" customHeight="1">
      <c r="A99" s="175"/>
      <c r="B99" s="178"/>
      <c r="C99" s="52" t="s">
        <v>143</v>
      </c>
      <c r="D99" s="53">
        <v>0</v>
      </c>
      <c r="E99" s="53">
        <v>1</v>
      </c>
      <c r="F99" s="53">
        <f t="shared" si="49"/>
        <v>1</v>
      </c>
      <c r="G99" s="54">
        <v>1</v>
      </c>
      <c r="H99" s="54">
        <v>0</v>
      </c>
      <c r="I99" s="54">
        <f t="shared" si="50"/>
        <v>1</v>
      </c>
      <c r="J99" s="101"/>
      <c r="K99" s="102"/>
      <c r="L99" s="102"/>
      <c r="M99" s="102"/>
      <c r="N99" s="102"/>
      <c r="O99" s="102"/>
      <c r="P99" s="61">
        <f t="shared" si="41"/>
        <v>0</v>
      </c>
      <c r="Q99" s="107"/>
      <c r="R99" s="107"/>
      <c r="S99" s="102"/>
      <c r="T99" s="102"/>
      <c r="U99" s="102"/>
      <c r="V99" s="101">
        <v>1</v>
      </c>
      <c r="W99" s="61">
        <f t="shared" si="42"/>
        <v>1</v>
      </c>
      <c r="X99" s="73">
        <f t="shared" si="34"/>
        <v>0</v>
      </c>
      <c r="Y99" s="73">
        <f t="shared" si="35"/>
        <v>0</v>
      </c>
      <c r="Z99" s="73">
        <f t="shared" si="36"/>
        <v>0</v>
      </c>
      <c r="AA99" s="73">
        <f t="shared" si="37"/>
        <v>0</v>
      </c>
      <c r="AB99" s="73">
        <f t="shared" si="38"/>
        <v>0</v>
      </c>
      <c r="AC99" s="73">
        <f t="shared" si="39"/>
        <v>1</v>
      </c>
      <c r="AD99" s="73">
        <f t="shared" si="40"/>
        <v>1</v>
      </c>
      <c r="AE99" s="62">
        <f t="shared" si="43"/>
        <v>1</v>
      </c>
      <c r="AF99" s="62">
        <f t="shared" si="44"/>
        <v>100</v>
      </c>
      <c r="AG99" s="69">
        <f t="shared" si="33"/>
        <v>5</v>
      </c>
      <c r="AH99" s="49">
        <v>87</v>
      </c>
    </row>
    <row r="100" spans="1:34" ht="26.25" customHeight="1">
      <c r="A100" s="175"/>
      <c r="B100" s="178"/>
      <c r="C100" s="52" t="s">
        <v>273</v>
      </c>
      <c r="D100" s="53">
        <v>1</v>
      </c>
      <c r="E100" s="53">
        <v>0</v>
      </c>
      <c r="F100" s="53">
        <f t="shared" si="49"/>
        <v>1</v>
      </c>
      <c r="G100" s="54"/>
      <c r="H100" s="54"/>
      <c r="I100" s="54">
        <f t="shared" si="50"/>
        <v>0</v>
      </c>
      <c r="J100" s="101"/>
      <c r="K100" s="102"/>
      <c r="L100" s="102"/>
      <c r="M100" s="102"/>
      <c r="N100" s="102"/>
      <c r="O100" s="102"/>
      <c r="P100" s="61">
        <f t="shared" si="41"/>
        <v>0</v>
      </c>
      <c r="Q100" s="107"/>
      <c r="R100" s="107"/>
      <c r="S100" s="102"/>
      <c r="T100" s="102"/>
      <c r="U100" s="102"/>
      <c r="V100" s="101"/>
      <c r="W100" s="61">
        <f t="shared" si="42"/>
        <v>0</v>
      </c>
      <c r="X100" s="73">
        <f t="shared" si="34"/>
        <v>0</v>
      </c>
      <c r="Y100" s="73">
        <f t="shared" si="35"/>
        <v>0</v>
      </c>
      <c r="Z100" s="73">
        <f t="shared" si="36"/>
        <v>0</v>
      </c>
      <c r="AA100" s="73">
        <f t="shared" si="37"/>
        <v>0</v>
      </c>
      <c r="AB100" s="73">
        <f t="shared" si="38"/>
        <v>0</v>
      </c>
      <c r="AC100" s="73">
        <f t="shared" si="39"/>
        <v>0</v>
      </c>
      <c r="AD100" s="73">
        <f t="shared" si="40"/>
        <v>0</v>
      </c>
      <c r="AE100" s="62">
        <f t="shared" si="43"/>
        <v>0</v>
      </c>
      <c r="AF100" s="62">
        <f t="shared" si="44"/>
        <v>0</v>
      </c>
      <c r="AG100" s="69">
        <f t="shared" si="33"/>
        <v>0</v>
      </c>
      <c r="AH100" s="49">
        <v>88</v>
      </c>
    </row>
    <row r="101" spans="1:34" ht="26.25" customHeight="1">
      <c r="A101" s="175"/>
      <c r="B101" s="178"/>
      <c r="C101" s="52" t="s">
        <v>77</v>
      </c>
      <c r="D101" s="53">
        <v>10</v>
      </c>
      <c r="E101" s="53">
        <v>0</v>
      </c>
      <c r="F101" s="53">
        <f t="shared" si="49"/>
        <v>10</v>
      </c>
      <c r="G101" s="54">
        <v>7</v>
      </c>
      <c r="H101" s="54">
        <v>0</v>
      </c>
      <c r="I101" s="54">
        <f t="shared" si="50"/>
        <v>7</v>
      </c>
      <c r="J101" s="101"/>
      <c r="K101" s="102"/>
      <c r="L101" s="102"/>
      <c r="M101" s="101">
        <v>0</v>
      </c>
      <c r="N101" s="101">
        <v>0</v>
      </c>
      <c r="O101" s="101"/>
      <c r="P101" s="61">
        <f t="shared" si="41"/>
        <v>0</v>
      </c>
      <c r="Q101" s="107"/>
      <c r="R101" s="107"/>
      <c r="S101" s="102"/>
      <c r="T101" s="101">
        <v>1</v>
      </c>
      <c r="U101" s="101">
        <v>6</v>
      </c>
      <c r="V101" s="102"/>
      <c r="W101" s="61">
        <f t="shared" si="42"/>
        <v>7</v>
      </c>
      <c r="X101" s="73">
        <f t="shared" si="34"/>
        <v>0</v>
      </c>
      <c r="Y101" s="73">
        <f t="shared" si="35"/>
        <v>0</v>
      </c>
      <c r="Z101" s="73">
        <f t="shared" si="36"/>
        <v>0</v>
      </c>
      <c r="AA101" s="73">
        <f t="shared" si="37"/>
        <v>1</v>
      </c>
      <c r="AB101" s="73">
        <f t="shared" si="38"/>
        <v>6</v>
      </c>
      <c r="AC101" s="73">
        <f t="shared" si="39"/>
        <v>0</v>
      </c>
      <c r="AD101" s="73">
        <f t="shared" si="40"/>
        <v>7</v>
      </c>
      <c r="AE101" s="62">
        <f t="shared" si="43"/>
        <v>5.4</v>
      </c>
      <c r="AF101" s="62">
        <f t="shared" si="44"/>
        <v>54</v>
      </c>
      <c r="AG101" s="69">
        <f t="shared" si="33"/>
        <v>5</v>
      </c>
      <c r="AH101" s="49">
        <v>89</v>
      </c>
    </row>
    <row r="102" spans="1:34" ht="26.25" customHeight="1">
      <c r="A102" s="175"/>
      <c r="B102" s="178"/>
      <c r="C102" s="52" t="s">
        <v>234</v>
      </c>
      <c r="D102" s="53">
        <v>1</v>
      </c>
      <c r="E102" s="53">
        <v>0</v>
      </c>
      <c r="F102" s="53">
        <f t="shared" si="49"/>
        <v>1</v>
      </c>
      <c r="G102" s="54"/>
      <c r="H102" s="54"/>
      <c r="I102" s="54">
        <f t="shared" si="50"/>
        <v>0</v>
      </c>
      <c r="J102" s="101"/>
      <c r="K102" s="102"/>
      <c r="L102" s="102"/>
      <c r="M102" s="101"/>
      <c r="N102" s="101"/>
      <c r="O102" s="101"/>
      <c r="P102" s="61">
        <f t="shared" si="41"/>
        <v>0</v>
      </c>
      <c r="Q102" s="107"/>
      <c r="R102" s="107"/>
      <c r="S102" s="102"/>
      <c r="T102" s="101"/>
      <c r="U102" s="101"/>
      <c r="V102" s="102"/>
      <c r="W102" s="61">
        <f t="shared" si="42"/>
        <v>0</v>
      </c>
      <c r="X102" s="73">
        <f t="shared" si="34"/>
        <v>0</v>
      </c>
      <c r="Y102" s="73">
        <f t="shared" si="35"/>
        <v>0</v>
      </c>
      <c r="Z102" s="73">
        <f t="shared" si="36"/>
        <v>0</v>
      </c>
      <c r="AA102" s="73">
        <f t="shared" si="37"/>
        <v>0</v>
      </c>
      <c r="AB102" s="73">
        <f t="shared" si="38"/>
        <v>0</v>
      </c>
      <c r="AC102" s="73">
        <f t="shared" si="39"/>
        <v>0</v>
      </c>
      <c r="AD102" s="73">
        <f t="shared" si="40"/>
        <v>0</v>
      </c>
      <c r="AE102" s="62">
        <f t="shared" si="43"/>
        <v>0</v>
      </c>
      <c r="AF102" s="62">
        <f t="shared" si="44"/>
        <v>0</v>
      </c>
      <c r="AG102" s="69">
        <f aca="true" t="shared" si="51" ref="AG102:AG133">IF(AF102*5/40&gt;5,5,AF102*5/40)</f>
        <v>0</v>
      </c>
      <c r="AH102" s="49">
        <v>90</v>
      </c>
    </row>
    <row r="103" spans="1:34" ht="26.25" customHeight="1">
      <c r="A103" s="175"/>
      <c r="B103" s="178"/>
      <c r="C103" s="52" t="s">
        <v>235</v>
      </c>
      <c r="D103" s="53">
        <v>1</v>
      </c>
      <c r="E103" s="53">
        <v>2</v>
      </c>
      <c r="F103" s="53">
        <f t="shared" si="49"/>
        <v>3</v>
      </c>
      <c r="G103" s="54"/>
      <c r="H103" s="54"/>
      <c r="I103" s="54">
        <f t="shared" si="50"/>
        <v>0</v>
      </c>
      <c r="J103" s="101"/>
      <c r="K103" s="102"/>
      <c r="L103" s="102"/>
      <c r="M103" s="101"/>
      <c r="N103" s="101"/>
      <c r="O103" s="101"/>
      <c r="P103" s="61">
        <f t="shared" si="41"/>
        <v>0</v>
      </c>
      <c r="Q103" s="107"/>
      <c r="R103" s="107"/>
      <c r="S103" s="102"/>
      <c r="T103" s="101"/>
      <c r="U103" s="101"/>
      <c r="V103" s="102"/>
      <c r="W103" s="61">
        <f t="shared" si="42"/>
        <v>0</v>
      </c>
      <c r="X103" s="73">
        <f t="shared" si="34"/>
        <v>0</v>
      </c>
      <c r="Y103" s="73">
        <f t="shared" si="35"/>
        <v>0</v>
      </c>
      <c r="Z103" s="73">
        <f t="shared" si="36"/>
        <v>0</v>
      </c>
      <c r="AA103" s="73">
        <f t="shared" si="37"/>
        <v>0</v>
      </c>
      <c r="AB103" s="73">
        <f t="shared" si="38"/>
        <v>0</v>
      </c>
      <c r="AC103" s="73">
        <f t="shared" si="39"/>
        <v>0</v>
      </c>
      <c r="AD103" s="73">
        <f t="shared" si="40"/>
        <v>0</v>
      </c>
      <c r="AE103" s="62">
        <f t="shared" si="43"/>
        <v>0</v>
      </c>
      <c r="AF103" s="62">
        <f t="shared" si="44"/>
        <v>0</v>
      </c>
      <c r="AG103" s="69">
        <f t="shared" si="51"/>
        <v>0</v>
      </c>
      <c r="AH103" s="49">
        <v>91</v>
      </c>
    </row>
    <row r="104" spans="1:34" ht="26.25" customHeight="1">
      <c r="A104" s="175"/>
      <c r="B104" s="178"/>
      <c r="C104" s="52" t="s">
        <v>110</v>
      </c>
      <c r="D104" s="53">
        <v>6</v>
      </c>
      <c r="E104" s="53">
        <v>3</v>
      </c>
      <c r="F104" s="53">
        <f t="shared" si="49"/>
        <v>9</v>
      </c>
      <c r="G104" s="54">
        <v>1</v>
      </c>
      <c r="H104" s="54">
        <v>1</v>
      </c>
      <c r="I104" s="54">
        <f t="shared" si="50"/>
        <v>2</v>
      </c>
      <c r="J104" s="101"/>
      <c r="K104" s="102"/>
      <c r="L104" s="102"/>
      <c r="M104" s="101">
        <v>0</v>
      </c>
      <c r="N104" s="102"/>
      <c r="O104" s="102"/>
      <c r="P104" s="61">
        <f t="shared" si="41"/>
        <v>0</v>
      </c>
      <c r="Q104" s="107"/>
      <c r="R104" s="107"/>
      <c r="S104" s="102"/>
      <c r="T104" s="101">
        <v>2</v>
      </c>
      <c r="U104" s="102"/>
      <c r="V104" s="102"/>
      <c r="W104" s="61">
        <f t="shared" si="42"/>
        <v>2</v>
      </c>
      <c r="X104" s="73">
        <f t="shared" si="34"/>
        <v>0</v>
      </c>
      <c r="Y104" s="73">
        <f t="shared" si="35"/>
        <v>0</v>
      </c>
      <c r="Z104" s="73">
        <f t="shared" si="36"/>
        <v>0</v>
      </c>
      <c r="AA104" s="73">
        <f t="shared" si="37"/>
        <v>2</v>
      </c>
      <c r="AB104" s="73">
        <f t="shared" si="38"/>
        <v>0</v>
      </c>
      <c r="AC104" s="73">
        <f t="shared" si="39"/>
        <v>0</v>
      </c>
      <c r="AD104" s="73">
        <f t="shared" si="40"/>
        <v>2</v>
      </c>
      <c r="AE104" s="62">
        <f t="shared" si="43"/>
        <v>1.2</v>
      </c>
      <c r="AF104" s="62">
        <f t="shared" si="44"/>
        <v>13.333333333333334</v>
      </c>
      <c r="AG104" s="69">
        <f t="shared" si="51"/>
        <v>1.6666666666666667</v>
      </c>
      <c r="AH104" s="49">
        <v>92</v>
      </c>
    </row>
    <row r="105" spans="1:34" ht="26.25" customHeight="1">
      <c r="A105" s="176"/>
      <c r="B105" s="179"/>
      <c r="C105" s="52" t="s">
        <v>159</v>
      </c>
      <c r="D105" s="53">
        <f aca="true" t="shared" si="52" ref="D105:I105">+D104+D103+D102+D101+D100+D99+D98</f>
        <v>24</v>
      </c>
      <c r="E105" s="53">
        <f t="shared" si="52"/>
        <v>7</v>
      </c>
      <c r="F105" s="53">
        <f t="shared" si="52"/>
        <v>31</v>
      </c>
      <c r="G105" s="53">
        <f t="shared" si="52"/>
        <v>10</v>
      </c>
      <c r="H105" s="53">
        <f t="shared" si="52"/>
        <v>1</v>
      </c>
      <c r="I105" s="53">
        <f t="shared" si="52"/>
        <v>11</v>
      </c>
      <c r="J105" s="103"/>
      <c r="K105" s="103">
        <f>+K104+K103+K102+K101+K100+K99+K98</f>
        <v>0</v>
      </c>
      <c r="L105" s="103"/>
      <c r="M105" s="103">
        <f>+M104+M103+M102+M101+M100+M99+M98</f>
        <v>0</v>
      </c>
      <c r="N105" s="103">
        <f>+N104+N103+N102+N101+N100+N99+N98</f>
        <v>0</v>
      </c>
      <c r="O105" s="103"/>
      <c r="P105" s="61">
        <f t="shared" si="41"/>
        <v>0</v>
      </c>
      <c r="Q105" s="103"/>
      <c r="R105" s="103"/>
      <c r="S105" s="103">
        <f>+S104+S103+S102+S101+S100+S99+S98</f>
        <v>0</v>
      </c>
      <c r="T105" s="103">
        <f>+T104+T103+T102+T101+T100+T99+T98</f>
        <v>3</v>
      </c>
      <c r="U105" s="103">
        <f>+U104+U103+U102+U101+U100+U99+U98</f>
        <v>7</v>
      </c>
      <c r="V105" s="103">
        <f>+V104+V103+V102+V101+V100+V99+V98</f>
        <v>1</v>
      </c>
      <c r="W105" s="61">
        <f t="shared" si="42"/>
        <v>11</v>
      </c>
      <c r="X105" s="73">
        <f t="shared" si="34"/>
        <v>0</v>
      </c>
      <c r="Y105" s="73">
        <f t="shared" si="35"/>
        <v>0</v>
      </c>
      <c r="Z105" s="73">
        <f t="shared" si="36"/>
        <v>0</v>
      </c>
      <c r="AA105" s="73">
        <f t="shared" si="37"/>
        <v>3</v>
      </c>
      <c r="AB105" s="73">
        <f t="shared" si="38"/>
        <v>7</v>
      </c>
      <c r="AC105" s="73">
        <f t="shared" si="39"/>
        <v>1</v>
      </c>
      <c r="AD105" s="73">
        <f t="shared" si="40"/>
        <v>11</v>
      </c>
      <c r="AE105" s="62">
        <f t="shared" si="43"/>
        <v>8.4</v>
      </c>
      <c r="AF105" s="62">
        <f t="shared" si="44"/>
        <v>27.09677419354839</v>
      </c>
      <c r="AG105" s="69">
        <f t="shared" si="51"/>
        <v>3.387096774193549</v>
      </c>
      <c r="AH105" s="49"/>
    </row>
    <row r="106" spans="1:34" ht="26.25" customHeight="1">
      <c r="A106" s="174">
        <v>6</v>
      </c>
      <c r="B106" s="177" t="s">
        <v>168</v>
      </c>
      <c r="C106" s="52" t="s">
        <v>169</v>
      </c>
      <c r="D106" s="53">
        <v>2</v>
      </c>
      <c r="E106" s="53">
        <v>2</v>
      </c>
      <c r="F106" s="53">
        <f>+D106+E106</f>
        <v>4</v>
      </c>
      <c r="G106" s="54">
        <v>2</v>
      </c>
      <c r="H106" s="54">
        <v>0</v>
      </c>
      <c r="I106" s="54">
        <f>+H106+G106</f>
        <v>2</v>
      </c>
      <c r="J106" s="101"/>
      <c r="K106" s="102"/>
      <c r="L106" s="102"/>
      <c r="M106" s="101">
        <v>0</v>
      </c>
      <c r="N106" s="102"/>
      <c r="O106" s="102"/>
      <c r="P106" s="61">
        <f t="shared" si="41"/>
        <v>0</v>
      </c>
      <c r="Q106" s="107"/>
      <c r="R106" s="107"/>
      <c r="S106" s="102"/>
      <c r="T106" s="101">
        <v>2</v>
      </c>
      <c r="U106" s="102"/>
      <c r="V106" s="102"/>
      <c r="W106" s="61">
        <f t="shared" si="42"/>
        <v>2</v>
      </c>
      <c r="X106" s="73">
        <f t="shared" si="34"/>
        <v>0</v>
      </c>
      <c r="Y106" s="73">
        <f t="shared" si="35"/>
        <v>0</v>
      </c>
      <c r="Z106" s="73">
        <f t="shared" si="36"/>
        <v>0</v>
      </c>
      <c r="AA106" s="73">
        <f t="shared" si="37"/>
        <v>2</v>
      </c>
      <c r="AB106" s="73">
        <f t="shared" si="38"/>
        <v>0</v>
      </c>
      <c r="AC106" s="73">
        <f t="shared" si="39"/>
        <v>0</v>
      </c>
      <c r="AD106" s="73">
        <f t="shared" si="40"/>
        <v>2</v>
      </c>
      <c r="AE106" s="62">
        <f t="shared" si="43"/>
        <v>1.2</v>
      </c>
      <c r="AF106" s="62">
        <f t="shared" si="44"/>
        <v>30</v>
      </c>
      <c r="AG106" s="69">
        <f t="shared" si="51"/>
        <v>3.75</v>
      </c>
      <c r="AH106" s="49">
        <v>17</v>
      </c>
    </row>
    <row r="107" spans="1:34" ht="26.25" customHeight="1">
      <c r="A107" s="175"/>
      <c r="B107" s="178"/>
      <c r="C107" s="52" t="s">
        <v>31</v>
      </c>
      <c r="D107" s="53">
        <v>1</v>
      </c>
      <c r="E107" s="53">
        <v>1</v>
      </c>
      <c r="F107" s="53">
        <f>+D107+E107</f>
        <v>2</v>
      </c>
      <c r="G107" s="54"/>
      <c r="H107" s="54"/>
      <c r="I107" s="54">
        <f>+H107+G107</f>
        <v>0</v>
      </c>
      <c r="J107" s="101"/>
      <c r="K107" s="102"/>
      <c r="L107" s="102"/>
      <c r="M107" s="101"/>
      <c r="N107" s="102"/>
      <c r="O107" s="102"/>
      <c r="P107" s="61">
        <f t="shared" si="41"/>
        <v>0</v>
      </c>
      <c r="Q107" s="107"/>
      <c r="R107" s="107"/>
      <c r="S107" s="102"/>
      <c r="T107" s="101"/>
      <c r="U107" s="102"/>
      <c r="V107" s="102"/>
      <c r="W107" s="61">
        <f t="shared" si="42"/>
        <v>0</v>
      </c>
      <c r="X107" s="73">
        <f t="shared" si="34"/>
        <v>0</v>
      </c>
      <c r="Y107" s="73">
        <f t="shared" si="35"/>
        <v>0</v>
      </c>
      <c r="Z107" s="73">
        <f t="shared" si="36"/>
        <v>0</v>
      </c>
      <c r="AA107" s="73">
        <f t="shared" si="37"/>
        <v>0</v>
      </c>
      <c r="AB107" s="73">
        <f t="shared" si="38"/>
        <v>0</v>
      </c>
      <c r="AC107" s="73">
        <f t="shared" si="39"/>
        <v>0</v>
      </c>
      <c r="AD107" s="73">
        <f t="shared" si="40"/>
        <v>0</v>
      </c>
      <c r="AE107" s="62">
        <f t="shared" si="43"/>
        <v>0</v>
      </c>
      <c r="AF107" s="62">
        <f t="shared" si="44"/>
        <v>0</v>
      </c>
      <c r="AG107" s="69">
        <f t="shared" si="51"/>
        <v>0</v>
      </c>
      <c r="AH107" s="49">
        <v>63</v>
      </c>
    </row>
    <row r="108" spans="1:34" ht="26.25" customHeight="1">
      <c r="A108" s="175"/>
      <c r="B108" s="178"/>
      <c r="C108" s="52" t="s">
        <v>170</v>
      </c>
      <c r="D108" s="53">
        <v>11</v>
      </c>
      <c r="E108" s="53">
        <v>0</v>
      </c>
      <c r="F108" s="53">
        <f>+D108+E108</f>
        <v>11</v>
      </c>
      <c r="G108" s="54">
        <v>1</v>
      </c>
      <c r="H108" s="54">
        <v>0</v>
      </c>
      <c r="I108" s="54">
        <f>+H108+G108</f>
        <v>1</v>
      </c>
      <c r="J108" s="101"/>
      <c r="K108" s="102"/>
      <c r="L108" s="102"/>
      <c r="M108" s="102"/>
      <c r="N108" s="101">
        <v>0</v>
      </c>
      <c r="O108" s="101"/>
      <c r="P108" s="61">
        <f t="shared" si="41"/>
        <v>0</v>
      </c>
      <c r="Q108" s="107"/>
      <c r="R108" s="107"/>
      <c r="S108" s="102"/>
      <c r="T108" s="102"/>
      <c r="U108" s="101">
        <v>1</v>
      </c>
      <c r="V108" s="102"/>
      <c r="W108" s="61">
        <f t="shared" si="42"/>
        <v>1</v>
      </c>
      <c r="X108" s="73">
        <f t="shared" si="34"/>
        <v>0</v>
      </c>
      <c r="Y108" s="73">
        <f t="shared" si="35"/>
        <v>0</v>
      </c>
      <c r="Z108" s="73">
        <f t="shared" si="36"/>
        <v>0</v>
      </c>
      <c r="AA108" s="73">
        <f t="shared" si="37"/>
        <v>0</v>
      </c>
      <c r="AB108" s="73">
        <f t="shared" si="38"/>
        <v>1</v>
      </c>
      <c r="AC108" s="73">
        <f t="shared" si="39"/>
        <v>0</v>
      </c>
      <c r="AD108" s="73">
        <f t="shared" si="40"/>
        <v>1</v>
      </c>
      <c r="AE108" s="62">
        <f t="shared" si="43"/>
        <v>0.8</v>
      </c>
      <c r="AF108" s="62">
        <f t="shared" si="44"/>
        <v>7.272727272727273</v>
      </c>
      <c r="AG108" s="69">
        <f t="shared" si="51"/>
        <v>0.9090909090909092</v>
      </c>
      <c r="AH108" s="49">
        <v>102</v>
      </c>
    </row>
    <row r="109" spans="1:34" ht="26.25" customHeight="1">
      <c r="A109" s="175"/>
      <c r="B109" s="178"/>
      <c r="C109" s="52" t="s">
        <v>57</v>
      </c>
      <c r="D109" s="53">
        <v>1</v>
      </c>
      <c r="E109" s="53">
        <v>2</v>
      </c>
      <c r="F109" s="53">
        <f>+D109+E109</f>
        <v>3</v>
      </c>
      <c r="G109" s="54"/>
      <c r="H109" s="54"/>
      <c r="I109" s="54">
        <f>+H109+G109</f>
        <v>0</v>
      </c>
      <c r="J109" s="101"/>
      <c r="K109" s="102"/>
      <c r="L109" s="102"/>
      <c r="M109" s="102"/>
      <c r="N109" s="101"/>
      <c r="O109" s="101"/>
      <c r="P109" s="61">
        <f t="shared" si="41"/>
        <v>0</v>
      </c>
      <c r="Q109" s="107"/>
      <c r="R109" s="107"/>
      <c r="S109" s="102"/>
      <c r="T109" s="102"/>
      <c r="U109" s="101"/>
      <c r="V109" s="102"/>
      <c r="W109" s="61">
        <f t="shared" si="42"/>
        <v>0</v>
      </c>
      <c r="X109" s="73">
        <f t="shared" si="34"/>
        <v>0</v>
      </c>
      <c r="Y109" s="73">
        <f t="shared" si="35"/>
        <v>0</v>
      </c>
      <c r="Z109" s="73">
        <f t="shared" si="36"/>
        <v>0</v>
      </c>
      <c r="AA109" s="73">
        <f t="shared" si="37"/>
        <v>0</v>
      </c>
      <c r="AB109" s="73">
        <f t="shared" si="38"/>
        <v>0</v>
      </c>
      <c r="AC109" s="73">
        <f t="shared" si="39"/>
        <v>0</v>
      </c>
      <c r="AD109" s="73">
        <f t="shared" si="40"/>
        <v>0</v>
      </c>
      <c r="AE109" s="62">
        <f t="shared" si="43"/>
        <v>0</v>
      </c>
      <c r="AF109" s="62">
        <f t="shared" si="44"/>
        <v>0</v>
      </c>
      <c r="AG109" s="69">
        <f t="shared" si="51"/>
        <v>0</v>
      </c>
      <c r="AH109" s="49">
        <v>103</v>
      </c>
    </row>
    <row r="110" spans="1:34" ht="26.25" customHeight="1">
      <c r="A110" s="176"/>
      <c r="B110" s="179"/>
      <c r="C110" s="52" t="s">
        <v>159</v>
      </c>
      <c r="D110" s="53">
        <f aca="true" t="shared" si="53" ref="D110:I110">+D109+D108+D107+D106</f>
        <v>15</v>
      </c>
      <c r="E110" s="53">
        <f t="shared" si="53"/>
        <v>5</v>
      </c>
      <c r="F110" s="53">
        <f t="shared" si="53"/>
        <v>20</v>
      </c>
      <c r="G110" s="53">
        <f t="shared" si="53"/>
        <v>3</v>
      </c>
      <c r="H110" s="53">
        <f t="shared" si="53"/>
        <v>0</v>
      </c>
      <c r="I110" s="53">
        <f t="shared" si="53"/>
        <v>3</v>
      </c>
      <c r="J110" s="103"/>
      <c r="K110" s="103">
        <f>+K109+K108+K107+K106</f>
        <v>0</v>
      </c>
      <c r="L110" s="103"/>
      <c r="M110" s="103">
        <f>+M109+M108+M107+M106</f>
        <v>0</v>
      </c>
      <c r="N110" s="103">
        <f>+N109+N108+N107+N106</f>
        <v>0</v>
      </c>
      <c r="O110" s="103"/>
      <c r="P110" s="61">
        <f t="shared" si="41"/>
        <v>0</v>
      </c>
      <c r="Q110" s="103"/>
      <c r="R110" s="103"/>
      <c r="S110" s="103">
        <f>+S109+S108+S107+S106</f>
        <v>0</v>
      </c>
      <c r="T110" s="103">
        <f>+T109+T108+T107+T106</f>
        <v>2</v>
      </c>
      <c r="U110" s="103">
        <f>+U109+U108+U107+U106</f>
        <v>1</v>
      </c>
      <c r="V110" s="103">
        <f>+V109+V108+V107+V106</f>
        <v>0</v>
      </c>
      <c r="W110" s="61">
        <f t="shared" si="42"/>
        <v>3</v>
      </c>
      <c r="X110" s="73">
        <f t="shared" si="34"/>
        <v>0</v>
      </c>
      <c r="Y110" s="73">
        <f t="shared" si="35"/>
        <v>0</v>
      </c>
      <c r="Z110" s="73">
        <f t="shared" si="36"/>
        <v>0</v>
      </c>
      <c r="AA110" s="73">
        <f t="shared" si="37"/>
        <v>2</v>
      </c>
      <c r="AB110" s="73">
        <f t="shared" si="38"/>
        <v>1</v>
      </c>
      <c r="AC110" s="73">
        <f t="shared" si="39"/>
        <v>0</v>
      </c>
      <c r="AD110" s="73">
        <f t="shared" si="40"/>
        <v>3</v>
      </c>
      <c r="AE110" s="62">
        <f t="shared" si="43"/>
        <v>2</v>
      </c>
      <c r="AF110" s="62">
        <f t="shared" si="44"/>
        <v>10</v>
      </c>
      <c r="AG110" s="69">
        <f t="shared" si="51"/>
        <v>1.25</v>
      </c>
      <c r="AH110" s="49"/>
    </row>
    <row r="111" spans="1:34" ht="26.25" customHeight="1">
      <c r="A111" s="174">
        <v>7</v>
      </c>
      <c r="B111" s="177" t="s">
        <v>93</v>
      </c>
      <c r="C111" s="52" t="s">
        <v>83</v>
      </c>
      <c r="D111" s="53">
        <v>0</v>
      </c>
      <c r="E111" s="53">
        <v>5</v>
      </c>
      <c r="F111" s="53">
        <f aca="true" t="shared" si="54" ref="F111:F117">+D111+E111</f>
        <v>5</v>
      </c>
      <c r="G111" s="54">
        <v>0</v>
      </c>
      <c r="H111" s="54">
        <v>1</v>
      </c>
      <c r="I111" s="54">
        <f aca="true" t="shared" si="55" ref="I111:I117">+H111+G111</f>
        <v>1</v>
      </c>
      <c r="J111" s="101"/>
      <c r="K111" s="102"/>
      <c r="L111" s="102"/>
      <c r="M111" s="102"/>
      <c r="N111" s="101">
        <v>0</v>
      </c>
      <c r="O111" s="101"/>
      <c r="P111" s="61">
        <f t="shared" si="41"/>
        <v>0</v>
      </c>
      <c r="Q111" s="107"/>
      <c r="R111" s="107"/>
      <c r="S111" s="102"/>
      <c r="T111" s="102"/>
      <c r="U111" s="101">
        <v>1</v>
      </c>
      <c r="V111" s="102"/>
      <c r="W111" s="61">
        <f t="shared" si="42"/>
        <v>1</v>
      </c>
      <c r="X111" s="73">
        <f t="shared" si="34"/>
        <v>0</v>
      </c>
      <c r="Y111" s="73">
        <f t="shared" si="35"/>
        <v>0</v>
      </c>
      <c r="Z111" s="73">
        <f t="shared" si="36"/>
        <v>0</v>
      </c>
      <c r="AA111" s="73">
        <f t="shared" si="37"/>
        <v>0</v>
      </c>
      <c r="AB111" s="73">
        <f t="shared" si="38"/>
        <v>1</v>
      </c>
      <c r="AC111" s="73">
        <f t="shared" si="39"/>
        <v>0</v>
      </c>
      <c r="AD111" s="73">
        <f t="shared" si="40"/>
        <v>1</v>
      </c>
      <c r="AE111" s="62">
        <f t="shared" si="43"/>
        <v>0.8</v>
      </c>
      <c r="AF111" s="62">
        <f t="shared" si="44"/>
        <v>16</v>
      </c>
      <c r="AG111" s="69">
        <f t="shared" si="51"/>
        <v>2</v>
      </c>
      <c r="AH111" s="49">
        <v>49</v>
      </c>
    </row>
    <row r="112" spans="1:34" ht="26.25" customHeight="1">
      <c r="A112" s="175"/>
      <c r="B112" s="178"/>
      <c r="C112" s="52" t="s">
        <v>84</v>
      </c>
      <c r="D112" s="53">
        <v>4</v>
      </c>
      <c r="E112" s="53">
        <v>0</v>
      </c>
      <c r="F112" s="53">
        <f t="shared" si="54"/>
        <v>4</v>
      </c>
      <c r="G112" s="54">
        <v>1</v>
      </c>
      <c r="H112" s="54">
        <v>0</v>
      </c>
      <c r="I112" s="54">
        <f t="shared" si="55"/>
        <v>1</v>
      </c>
      <c r="J112" s="101"/>
      <c r="K112" s="102"/>
      <c r="L112" s="102"/>
      <c r="M112" s="102"/>
      <c r="N112" s="101">
        <v>0</v>
      </c>
      <c r="O112" s="101"/>
      <c r="P112" s="61">
        <f t="shared" si="41"/>
        <v>0</v>
      </c>
      <c r="Q112" s="107"/>
      <c r="R112" s="107"/>
      <c r="S112" s="102"/>
      <c r="T112" s="102"/>
      <c r="U112" s="101">
        <v>1</v>
      </c>
      <c r="V112" s="102"/>
      <c r="W112" s="61">
        <f t="shared" si="42"/>
        <v>1</v>
      </c>
      <c r="X112" s="73">
        <f t="shared" si="34"/>
        <v>0</v>
      </c>
      <c r="Y112" s="73">
        <f t="shared" si="35"/>
        <v>0</v>
      </c>
      <c r="Z112" s="73">
        <f t="shared" si="36"/>
        <v>0</v>
      </c>
      <c r="AA112" s="73">
        <f t="shared" si="37"/>
        <v>0</v>
      </c>
      <c r="AB112" s="73">
        <f t="shared" si="38"/>
        <v>1</v>
      </c>
      <c r="AC112" s="73">
        <f t="shared" si="39"/>
        <v>0</v>
      </c>
      <c r="AD112" s="73">
        <f t="shared" si="40"/>
        <v>1</v>
      </c>
      <c r="AE112" s="62">
        <f t="shared" si="43"/>
        <v>0.8</v>
      </c>
      <c r="AF112" s="62">
        <f t="shared" si="44"/>
        <v>20</v>
      </c>
      <c r="AG112" s="69">
        <f t="shared" si="51"/>
        <v>2.5</v>
      </c>
      <c r="AH112" s="49">
        <v>50</v>
      </c>
    </row>
    <row r="113" spans="1:34" ht="26.25" customHeight="1">
      <c r="A113" s="175"/>
      <c r="B113" s="178"/>
      <c r="C113" s="52" t="s">
        <v>145</v>
      </c>
      <c r="D113" s="53">
        <v>1</v>
      </c>
      <c r="E113" s="53">
        <v>0</v>
      </c>
      <c r="F113" s="53">
        <f t="shared" si="54"/>
        <v>1</v>
      </c>
      <c r="G113" s="54"/>
      <c r="H113" s="54"/>
      <c r="I113" s="54">
        <f t="shared" si="55"/>
        <v>0</v>
      </c>
      <c r="J113" s="101"/>
      <c r="K113" s="102"/>
      <c r="L113" s="102"/>
      <c r="M113" s="102"/>
      <c r="N113" s="101"/>
      <c r="O113" s="101"/>
      <c r="P113" s="61">
        <f t="shared" si="41"/>
        <v>0</v>
      </c>
      <c r="Q113" s="107"/>
      <c r="R113" s="107"/>
      <c r="S113" s="102"/>
      <c r="T113" s="102"/>
      <c r="U113" s="101"/>
      <c r="V113" s="102"/>
      <c r="W113" s="61">
        <f t="shared" si="42"/>
        <v>0</v>
      </c>
      <c r="X113" s="73">
        <f t="shared" si="34"/>
        <v>0</v>
      </c>
      <c r="Y113" s="73">
        <f t="shared" si="35"/>
        <v>0</v>
      </c>
      <c r="Z113" s="73">
        <f t="shared" si="36"/>
        <v>0</v>
      </c>
      <c r="AA113" s="73">
        <f t="shared" si="37"/>
        <v>0</v>
      </c>
      <c r="AB113" s="73">
        <f t="shared" si="38"/>
        <v>0</v>
      </c>
      <c r="AC113" s="73">
        <f t="shared" si="39"/>
        <v>0</v>
      </c>
      <c r="AD113" s="73">
        <f t="shared" si="40"/>
        <v>0</v>
      </c>
      <c r="AE113" s="62">
        <f t="shared" si="43"/>
        <v>0</v>
      </c>
      <c r="AF113" s="62">
        <f t="shared" si="44"/>
        <v>0</v>
      </c>
      <c r="AG113" s="69">
        <f t="shared" si="51"/>
        <v>0</v>
      </c>
      <c r="AH113" s="49">
        <v>51</v>
      </c>
    </row>
    <row r="114" spans="1:34" ht="26.25" customHeight="1">
      <c r="A114" s="175"/>
      <c r="B114" s="178"/>
      <c r="C114" s="52" t="s">
        <v>94</v>
      </c>
      <c r="D114" s="53">
        <v>5</v>
      </c>
      <c r="E114" s="53">
        <v>0</v>
      </c>
      <c r="F114" s="53">
        <f t="shared" si="54"/>
        <v>5</v>
      </c>
      <c r="G114" s="54">
        <v>2</v>
      </c>
      <c r="H114" s="54">
        <v>0</v>
      </c>
      <c r="I114" s="54">
        <f t="shared" si="55"/>
        <v>2</v>
      </c>
      <c r="J114" s="101"/>
      <c r="K114" s="102"/>
      <c r="L114" s="102"/>
      <c r="M114" s="102"/>
      <c r="N114" s="102"/>
      <c r="O114" s="102"/>
      <c r="P114" s="61">
        <f t="shared" si="41"/>
        <v>0</v>
      </c>
      <c r="Q114" s="107"/>
      <c r="R114" s="107"/>
      <c r="S114" s="101">
        <v>2</v>
      </c>
      <c r="T114" s="102"/>
      <c r="U114" s="102"/>
      <c r="V114" s="102"/>
      <c r="W114" s="61">
        <f t="shared" si="42"/>
        <v>2</v>
      </c>
      <c r="X114" s="73">
        <f t="shared" si="34"/>
        <v>0</v>
      </c>
      <c r="Y114" s="73">
        <f t="shared" si="35"/>
        <v>0</v>
      </c>
      <c r="Z114" s="73">
        <f t="shared" si="36"/>
        <v>2</v>
      </c>
      <c r="AA114" s="73">
        <f t="shared" si="37"/>
        <v>0</v>
      </c>
      <c r="AB114" s="73">
        <f t="shared" si="38"/>
        <v>0</v>
      </c>
      <c r="AC114" s="73">
        <f t="shared" si="39"/>
        <v>0</v>
      </c>
      <c r="AD114" s="73">
        <f t="shared" si="40"/>
        <v>2</v>
      </c>
      <c r="AE114" s="62">
        <f t="shared" si="43"/>
        <v>0.8</v>
      </c>
      <c r="AF114" s="62">
        <f t="shared" si="44"/>
        <v>16</v>
      </c>
      <c r="AG114" s="69">
        <f t="shared" si="51"/>
        <v>2</v>
      </c>
      <c r="AH114" s="49">
        <v>55</v>
      </c>
    </row>
    <row r="115" spans="1:34" ht="26.25" customHeight="1">
      <c r="A115" s="175"/>
      <c r="B115" s="178"/>
      <c r="C115" s="52" t="s">
        <v>153</v>
      </c>
      <c r="D115" s="53">
        <v>4</v>
      </c>
      <c r="E115" s="53">
        <v>0</v>
      </c>
      <c r="F115" s="53">
        <f t="shared" si="54"/>
        <v>4</v>
      </c>
      <c r="G115" s="54"/>
      <c r="H115" s="54"/>
      <c r="I115" s="54">
        <f t="shared" si="55"/>
        <v>0</v>
      </c>
      <c r="J115" s="101"/>
      <c r="K115" s="102"/>
      <c r="L115" s="102"/>
      <c r="M115" s="102"/>
      <c r="N115" s="102"/>
      <c r="O115" s="102"/>
      <c r="P115" s="61">
        <f t="shared" si="41"/>
        <v>0</v>
      </c>
      <c r="Q115" s="107"/>
      <c r="R115" s="107"/>
      <c r="S115" s="101"/>
      <c r="T115" s="102"/>
      <c r="U115" s="102"/>
      <c r="V115" s="102"/>
      <c r="W115" s="61">
        <f t="shared" si="42"/>
        <v>0</v>
      </c>
      <c r="X115" s="73">
        <f t="shared" si="34"/>
        <v>0</v>
      </c>
      <c r="Y115" s="73">
        <f t="shared" si="35"/>
        <v>0</v>
      </c>
      <c r="Z115" s="73">
        <f t="shared" si="36"/>
        <v>0</v>
      </c>
      <c r="AA115" s="73">
        <f t="shared" si="37"/>
        <v>0</v>
      </c>
      <c r="AB115" s="73">
        <f t="shared" si="38"/>
        <v>0</v>
      </c>
      <c r="AC115" s="73">
        <f t="shared" si="39"/>
        <v>0</v>
      </c>
      <c r="AD115" s="73">
        <f t="shared" si="40"/>
        <v>0</v>
      </c>
      <c r="AE115" s="62">
        <f t="shared" si="43"/>
        <v>0</v>
      </c>
      <c r="AF115" s="62">
        <f t="shared" si="44"/>
        <v>0</v>
      </c>
      <c r="AG115" s="69">
        <f t="shared" si="51"/>
        <v>0</v>
      </c>
      <c r="AH115" s="49">
        <v>56</v>
      </c>
    </row>
    <row r="116" spans="1:34" ht="26.25" customHeight="1">
      <c r="A116" s="175"/>
      <c r="B116" s="178"/>
      <c r="C116" s="52" t="s">
        <v>231</v>
      </c>
      <c r="D116" s="53">
        <v>1</v>
      </c>
      <c r="E116" s="53">
        <v>0</v>
      </c>
      <c r="F116" s="53">
        <f t="shared" si="54"/>
        <v>1</v>
      </c>
      <c r="G116" s="54"/>
      <c r="H116" s="54"/>
      <c r="I116" s="54">
        <f t="shared" si="55"/>
        <v>0</v>
      </c>
      <c r="J116" s="101"/>
      <c r="K116" s="102"/>
      <c r="L116" s="102"/>
      <c r="M116" s="102"/>
      <c r="N116" s="102"/>
      <c r="O116" s="102"/>
      <c r="P116" s="61">
        <f t="shared" si="41"/>
        <v>0</v>
      </c>
      <c r="Q116" s="107"/>
      <c r="R116" s="107"/>
      <c r="S116" s="101"/>
      <c r="T116" s="102"/>
      <c r="U116" s="102"/>
      <c r="V116" s="102"/>
      <c r="W116" s="61">
        <f t="shared" si="42"/>
        <v>0</v>
      </c>
      <c r="X116" s="73">
        <f t="shared" si="34"/>
        <v>0</v>
      </c>
      <c r="Y116" s="73">
        <f t="shared" si="35"/>
        <v>0</v>
      </c>
      <c r="Z116" s="73">
        <f t="shared" si="36"/>
        <v>0</v>
      </c>
      <c r="AA116" s="73">
        <f t="shared" si="37"/>
        <v>0</v>
      </c>
      <c r="AB116" s="73">
        <f t="shared" si="38"/>
        <v>0</v>
      </c>
      <c r="AC116" s="73">
        <f t="shared" si="39"/>
        <v>0</v>
      </c>
      <c r="AD116" s="73">
        <f t="shared" si="40"/>
        <v>0</v>
      </c>
      <c r="AE116" s="62">
        <f t="shared" si="43"/>
        <v>0</v>
      </c>
      <c r="AF116" s="62">
        <f t="shared" si="44"/>
        <v>0</v>
      </c>
      <c r="AG116" s="69">
        <f t="shared" si="51"/>
        <v>0</v>
      </c>
      <c r="AH116" s="49">
        <v>57</v>
      </c>
    </row>
    <row r="117" spans="1:34" ht="26.25" customHeight="1">
      <c r="A117" s="175"/>
      <c r="B117" s="178"/>
      <c r="C117" s="52" t="s">
        <v>147</v>
      </c>
      <c r="D117" s="53">
        <v>3</v>
      </c>
      <c r="E117" s="53">
        <v>0</v>
      </c>
      <c r="F117" s="53">
        <f t="shared" si="54"/>
        <v>3</v>
      </c>
      <c r="G117" s="54">
        <v>3</v>
      </c>
      <c r="H117" s="54">
        <v>0</v>
      </c>
      <c r="I117" s="54">
        <f t="shared" si="55"/>
        <v>3</v>
      </c>
      <c r="J117" s="101"/>
      <c r="K117" s="102"/>
      <c r="L117" s="102"/>
      <c r="M117" s="101">
        <v>0</v>
      </c>
      <c r="N117" s="101">
        <v>0</v>
      </c>
      <c r="O117" s="101"/>
      <c r="P117" s="61">
        <f t="shared" si="41"/>
        <v>0</v>
      </c>
      <c r="Q117" s="107"/>
      <c r="R117" s="107"/>
      <c r="S117" s="102"/>
      <c r="T117" s="101">
        <v>2</v>
      </c>
      <c r="U117" s="101">
        <v>1</v>
      </c>
      <c r="V117" s="102"/>
      <c r="W117" s="61">
        <f t="shared" si="42"/>
        <v>3</v>
      </c>
      <c r="X117" s="73">
        <f t="shared" si="34"/>
        <v>0</v>
      </c>
      <c r="Y117" s="73">
        <f t="shared" si="35"/>
        <v>0</v>
      </c>
      <c r="Z117" s="73">
        <f t="shared" si="36"/>
        <v>0</v>
      </c>
      <c r="AA117" s="73">
        <f t="shared" si="37"/>
        <v>2</v>
      </c>
      <c r="AB117" s="73">
        <f t="shared" si="38"/>
        <v>1</v>
      </c>
      <c r="AC117" s="73">
        <f t="shared" si="39"/>
        <v>0</v>
      </c>
      <c r="AD117" s="73">
        <f t="shared" si="40"/>
        <v>3</v>
      </c>
      <c r="AE117" s="62">
        <f t="shared" si="43"/>
        <v>2</v>
      </c>
      <c r="AF117" s="62">
        <f t="shared" si="44"/>
        <v>66.66666666666666</v>
      </c>
      <c r="AG117" s="69">
        <f t="shared" si="51"/>
        <v>5</v>
      </c>
      <c r="AH117" s="49">
        <v>95</v>
      </c>
    </row>
    <row r="118" spans="1:34" ht="26.25" customHeight="1">
      <c r="A118" s="176"/>
      <c r="B118" s="179"/>
      <c r="C118" s="52" t="s">
        <v>159</v>
      </c>
      <c r="D118" s="53">
        <f aca="true" t="shared" si="56" ref="D118:I118">+D117+D116+D115+D114+D113+D112+D111</f>
        <v>18</v>
      </c>
      <c r="E118" s="53">
        <f t="shared" si="56"/>
        <v>5</v>
      </c>
      <c r="F118" s="53">
        <f t="shared" si="56"/>
        <v>23</v>
      </c>
      <c r="G118" s="53">
        <f t="shared" si="56"/>
        <v>6</v>
      </c>
      <c r="H118" s="53">
        <f t="shared" si="56"/>
        <v>1</v>
      </c>
      <c r="I118" s="53">
        <f t="shared" si="56"/>
        <v>7</v>
      </c>
      <c r="J118" s="103"/>
      <c r="K118" s="103">
        <f>+K117+K116+K115+K114+K113+K112+K111</f>
        <v>0</v>
      </c>
      <c r="L118" s="103"/>
      <c r="M118" s="103">
        <f>+M117+M116+M115+M114+M113+M112+M111</f>
        <v>0</v>
      </c>
      <c r="N118" s="103">
        <f>+N117+N116+N115+N114+N113+N112+N111</f>
        <v>0</v>
      </c>
      <c r="O118" s="103"/>
      <c r="P118" s="61">
        <f t="shared" si="41"/>
        <v>0</v>
      </c>
      <c r="Q118" s="103"/>
      <c r="R118" s="103"/>
      <c r="S118" s="103">
        <f>+S117+S116+S115+S114+S113+S112+S111</f>
        <v>2</v>
      </c>
      <c r="T118" s="103">
        <f>+T117+T116+T115+T114+T113+T112+T111</f>
        <v>2</v>
      </c>
      <c r="U118" s="103">
        <f>+U117+U116+U115+U114+U113+U112+U111</f>
        <v>3</v>
      </c>
      <c r="V118" s="103">
        <f>+V117+V116+V115+V114+V113+V112+V111</f>
        <v>0</v>
      </c>
      <c r="W118" s="61">
        <f t="shared" si="42"/>
        <v>7</v>
      </c>
      <c r="X118" s="73">
        <f t="shared" si="34"/>
        <v>0</v>
      </c>
      <c r="Y118" s="73">
        <f t="shared" si="35"/>
        <v>0</v>
      </c>
      <c r="Z118" s="73">
        <f t="shared" si="36"/>
        <v>2</v>
      </c>
      <c r="AA118" s="73">
        <f t="shared" si="37"/>
        <v>2</v>
      </c>
      <c r="AB118" s="73">
        <f t="shared" si="38"/>
        <v>3</v>
      </c>
      <c r="AC118" s="73">
        <f t="shared" si="39"/>
        <v>0</v>
      </c>
      <c r="AD118" s="73">
        <f t="shared" si="40"/>
        <v>7</v>
      </c>
      <c r="AE118" s="62">
        <f t="shared" si="43"/>
        <v>4.4</v>
      </c>
      <c r="AF118" s="62">
        <f t="shared" si="44"/>
        <v>19.130434782608695</v>
      </c>
      <c r="AG118" s="69">
        <f t="shared" si="51"/>
        <v>2.391304347826087</v>
      </c>
      <c r="AH118" s="49"/>
    </row>
    <row r="119" spans="1:34" s="46" customFormat="1" ht="26.25" customHeight="1">
      <c r="A119" s="166" t="s">
        <v>322</v>
      </c>
      <c r="B119" s="166"/>
      <c r="C119" s="166"/>
      <c r="D119" s="68">
        <f aca="true" t="shared" si="57" ref="D119:I119">+D122+D125+D132</f>
        <v>3</v>
      </c>
      <c r="E119" s="68">
        <f t="shared" si="57"/>
        <v>100</v>
      </c>
      <c r="F119" s="68">
        <f t="shared" si="57"/>
        <v>103</v>
      </c>
      <c r="G119" s="68">
        <f t="shared" si="57"/>
        <v>0</v>
      </c>
      <c r="H119" s="68">
        <f t="shared" si="57"/>
        <v>6</v>
      </c>
      <c r="I119" s="68">
        <f t="shared" si="57"/>
        <v>6</v>
      </c>
      <c r="J119" s="104"/>
      <c r="K119" s="104">
        <f>+K122+K125+K132</f>
        <v>0</v>
      </c>
      <c r="L119" s="104"/>
      <c r="M119" s="104">
        <f>+M122+M125+M132</f>
        <v>0</v>
      </c>
      <c r="N119" s="104">
        <f>+N122+N125+N132</f>
        <v>0</v>
      </c>
      <c r="O119" s="104"/>
      <c r="P119" s="61">
        <f t="shared" si="41"/>
        <v>0</v>
      </c>
      <c r="Q119" s="104"/>
      <c r="R119" s="104"/>
      <c r="S119" s="104">
        <f>+S122+S125+S132</f>
        <v>0</v>
      </c>
      <c r="T119" s="104">
        <f>+T122+T125+T132</f>
        <v>3</v>
      </c>
      <c r="U119" s="104">
        <f>+U122+U125+U132</f>
        <v>3</v>
      </c>
      <c r="V119" s="104">
        <f>+V122+V125+V132</f>
        <v>0</v>
      </c>
      <c r="W119" s="61">
        <f t="shared" si="42"/>
        <v>6</v>
      </c>
      <c r="X119" s="73">
        <f t="shared" si="34"/>
        <v>0</v>
      </c>
      <c r="Y119" s="73">
        <f t="shared" si="35"/>
        <v>0</v>
      </c>
      <c r="Z119" s="73">
        <f t="shared" si="36"/>
        <v>0</v>
      </c>
      <c r="AA119" s="73">
        <f t="shared" si="37"/>
        <v>3</v>
      </c>
      <c r="AB119" s="73">
        <f t="shared" si="38"/>
        <v>3</v>
      </c>
      <c r="AC119" s="73">
        <f t="shared" si="39"/>
        <v>0</v>
      </c>
      <c r="AD119" s="73">
        <f t="shared" si="40"/>
        <v>6</v>
      </c>
      <c r="AE119" s="69">
        <f t="shared" si="43"/>
        <v>4.2</v>
      </c>
      <c r="AF119" s="69">
        <f t="shared" si="44"/>
        <v>4.077669902912621</v>
      </c>
      <c r="AG119" s="69">
        <f t="shared" si="51"/>
        <v>0.5097087378640777</v>
      </c>
      <c r="AH119" s="70"/>
    </row>
    <row r="120" spans="1:34" ht="26.25" customHeight="1">
      <c r="A120" s="174">
        <v>1</v>
      </c>
      <c r="B120" s="177" t="s">
        <v>268</v>
      </c>
      <c r="C120" s="52" t="s">
        <v>269</v>
      </c>
      <c r="D120" s="53">
        <v>0</v>
      </c>
      <c r="E120" s="53">
        <v>3</v>
      </c>
      <c r="F120" s="53">
        <f>+D120+E120</f>
        <v>3</v>
      </c>
      <c r="G120" s="54">
        <v>0</v>
      </c>
      <c r="H120" s="54">
        <v>1</v>
      </c>
      <c r="I120" s="54">
        <f>+H120+G120</f>
        <v>1</v>
      </c>
      <c r="J120" s="101"/>
      <c r="K120" s="102"/>
      <c r="L120" s="102"/>
      <c r="M120" s="101">
        <v>0</v>
      </c>
      <c r="N120" s="102"/>
      <c r="O120" s="102"/>
      <c r="P120" s="61">
        <f t="shared" si="41"/>
        <v>0</v>
      </c>
      <c r="Q120" s="107"/>
      <c r="R120" s="107"/>
      <c r="S120" s="102"/>
      <c r="T120" s="101">
        <v>1</v>
      </c>
      <c r="U120" s="102"/>
      <c r="V120" s="102"/>
      <c r="W120" s="61">
        <f t="shared" si="42"/>
        <v>1</v>
      </c>
      <c r="X120" s="73">
        <f t="shared" si="34"/>
        <v>0</v>
      </c>
      <c r="Y120" s="73">
        <f t="shared" si="35"/>
        <v>0</v>
      </c>
      <c r="Z120" s="73">
        <f t="shared" si="36"/>
        <v>0</v>
      </c>
      <c r="AA120" s="73">
        <f t="shared" si="37"/>
        <v>1</v>
      </c>
      <c r="AB120" s="73">
        <f t="shared" si="38"/>
        <v>0</v>
      </c>
      <c r="AC120" s="73">
        <f t="shared" si="39"/>
        <v>0</v>
      </c>
      <c r="AD120" s="73">
        <f t="shared" si="40"/>
        <v>1</v>
      </c>
      <c r="AE120" s="62">
        <f t="shared" si="43"/>
        <v>0.6</v>
      </c>
      <c r="AF120" s="62">
        <f t="shared" si="44"/>
        <v>20</v>
      </c>
      <c r="AG120" s="69">
        <f t="shared" si="51"/>
        <v>2.5</v>
      </c>
      <c r="AH120" s="49">
        <v>18</v>
      </c>
    </row>
    <row r="121" spans="1:34" ht="26.25" customHeight="1">
      <c r="A121" s="175"/>
      <c r="B121" s="178"/>
      <c r="C121" s="52" t="s">
        <v>272</v>
      </c>
      <c r="D121" s="53">
        <v>1</v>
      </c>
      <c r="E121" s="53">
        <v>0</v>
      </c>
      <c r="F121" s="53">
        <f>+D121+E121</f>
        <v>1</v>
      </c>
      <c r="G121" s="54"/>
      <c r="H121" s="54"/>
      <c r="I121" s="54">
        <f>+H121+G121</f>
        <v>0</v>
      </c>
      <c r="J121" s="101"/>
      <c r="K121" s="102"/>
      <c r="L121" s="102"/>
      <c r="M121" s="101"/>
      <c r="N121" s="102"/>
      <c r="O121" s="102"/>
      <c r="P121" s="61">
        <f t="shared" si="41"/>
        <v>0</v>
      </c>
      <c r="Q121" s="107"/>
      <c r="R121" s="107"/>
      <c r="S121" s="102"/>
      <c r="T121" s="101"/>
      <c r="U121" s="102"/>
      <c r="V121" s="102"/>
      <c r="W121" s="61">
        <f t="shared" si="42"/>
        <v>0</v>
      </c>
      <c r="X121" s="73">
        <f t="shared" si="34"/>
        <v>0</v>
      </c>
      <c r="Y121" s="73">
        <f t="shared" si="35"/>
        <v>0</v>
      </c>
      <c r="Z121" s="73">
        <f t="shared" si="36"/>
        <v>0</v>
      </c>
      <c r="AA121" s="73">
        <f t="shared" si="37"/>
        <v>0</v>
      </c>
      <c r="AB121" s="73">
        <f t="shared" si="38"/>
        <v>0</v>
      </c>
      <c r="AC121" s="73">
        <f t="shared" si="39"/>
        <v>0</v>
      </c>
      <c r="AD121" s="73">
        <f t="shared" si="40"/>
        <v>0</v>
      </c>
      <c r="AE121" s="62">
        <f t="shared" si="43"/>
        <v>0</v>
      </c>
      <c r="AF121" s="62">
        <f t="shared" si="44"/>
        <v>0</v>
      </c>
      <c r="AG121" s="69">
        <f t="shared" si="51"/>
        <v>0</v>
      </c>
      <c r="AH121" s="49">
        <v>19</v>
      </c>
    </row>
    <row r="122" spans="1:34" ht="26.25" customHeight="1">
      <c r="A122" s="176"/>
      <c r="B122" s="179"/>
      <c r="C122" s="52" t="s">
        <v>159</v>
      </c>
      <c r="D122" s="53">
        <f aca="true" t="shared" si="58" ref="D122:I122">+D121+D120</f>
        <v>1</v>
      </c>
      <c r="E122" s="53">
        <f t="shared" si="58"/>
        <v>3</v>
      </c>
      <c r="F122" s="53">
        <f t="shared" si="58"/>
        <v>4</v>
      </c>
      <c r="G122" s="53">
        <f t="shared" si="58"/>
        <v>0</v>
      </c>
      <c r="H122" s="53">
        <f t="shared" si="58"/>
        <v>1</v>
      </c>
      <c r="I122" s="53">
        <f t="shared" si="58"/>
        <v>1</v>
      </c>
      <c r="J122" s="103"/>
      <c r="K122" s="103">
        <f>+K121+K120</f>
        <v>0</v>
      </c>
      <c r="L122" s="103"/>
      <c r="M122" s="103">
        <f>+M121+M120</f>
        <v>0</v>
      </c>
      <c r="N122" s="103">
        <f>+N121+N120</f>
        <v>0</v>
      </c>
      <c r="O122" s="103"/>
      <c r="P122" s="61">
        <f t="shared" si="41"/>
        <v>0</v>
      </c>
      <c r="Q122" s="103"/>
      <c r="R122" s="103"/>
      <c r="S122" s="103">
        <f>+S121+S120</f>
        <v>0</v>
      </c>
      <c r="T122" s="103">
        <f>+T121+T120</f>
        <v>1</v>
      </c>
      <c r="U122" s="103">
        <f>+U121+U120</f>
        <v>0</v>
      </c>
      <c r="V122" s="103">
        <f>+V121+V120</f>
        <v>0</v>
      </c>
      <c r="W122" s="61">
        <f t="shared" si="42"/>
        <v>1</v>
      </c>
      <c r="X122" s="73">
        <f t="shared" si="34"/>
        <v>0</v>
      </c>
      <c r="Y122" s="73">
        <f t="shared" si="35"/>
        <v>0</v>
      </c>
      <c r="Z122" s="73">
        <f t="shared" si="36"/>
        <v>0</v>
      </c>
      <c r="AA122" s="73">
        <f t="shared" si="37"/>
        <v>1</v>
      </c>
      <c r="AB122" s="73">
        <f t="shared" si="38"/>
        <v>0</v>
      </c>
      <c r="AC122" s="73">
        <f t="shared" si="39"/>
        <v>0</v>
      </c>
      <c r="AD122" s="73">
        <f t="shared" si="40"/>
        <v>1</v>
      </c>
      <c r="AE122" s="62">
        <f t="shared" si="43"/>
        <v>0.6</v>
      </c>
      <c r="AF122" s="62">
        <f t="shared" si="44"/>
        <v>15</v>
      </c>
      <c r="AG122" s="69">
        <f t="shared" si="51"/>
        <v>1.875</v>
      </c>
      <c r="AH122" s="49"/>
    </row>
    <row r="123" spans="1:34" ht="26.25" customHeight="1">
      <c r="A123" s="174">
        <v>2</v>
      </c>
      <c r="B123" s="177" t="s">
        <v>148</v>
      </c>
      <c r="C123" s="52" t="s">
        <v>154</v>
      </c>
      <c r="D123" s="53">
        <v>0</v>
      </c>
      <c r="E123" s="53">
        <v>8</v>
      </c>
      <c r="F123" s="53">
        <f>+D123+E123</f>
        <v>8</v>
      </c>
      <c r="G123" s="54">
        <v>0</v>
      </c>
      <c r="H123" s="54">
        <v>2</v>
      </c>
      <c r="I123" s="54">
        <f>+H123+G123</f>
        <v>2</v>
      </c>
      <c r="J123" s="101"/>
      <c r="K123" s="102"/>
      <c r="L123" s="102"/>
      <c r="M123" s="102"/>
      <c r="N123" s="101">
        <v>0</v>
      </c>
      <c r="O123" s="101"/>
      <c r="P123" s="61">
        <f t="shared" si="41"/>
        <v>0</v>
      </c>
      <c r="Q123" s="107"/>
      <c r="R123" s="107"/>
      <c r="S123" s="102"/>
      <c r="T123" s="102"/>
      <c r="U123" s="101">
        <v>2</v>
      </c>
      <c r="V123" s="102"/>
      <c r="W123" s="61">
        <f t="shared" si="42"/>
        <v>2</v>
      </c>
      <c r="X123" s="73">
        <f t="shared" si="34"/>
        <v>0</v>
      </c>
      <c r="Y123" s="73">
        <f t="shared" si="35"/>
        <v>0</v>
      </c>
      <c r="Z123" s="73">
        <f t="shared" si="36"/>
        <v>0</v>
      </c>
      <c r="AA123" s="73">
        <f t="shared" si="37"/>
        <v>0</v>
      </c>
      <c r="AB123" s="73">
        <f t="shared" si="38"/>
        <v>2</v>
      </c>
      <c r="AC123" s="73">
        <f t="shared" si="39"/>
        <v>0</v>
      </c>
      <c r="AD123" s="73">
        <f t="shared" si="40"/>
        <v>2</v>
      </c>
      <c r="AE123" s="62">
        <f t="shared" si="43"/>
        <v>1.6</v>
      </c>
      <c r="AF123" s="62">
        <f t="shared" si="44"/>
        <v>20</v>
      </c>
      <c r="AG123" s="69">
        <f t="shared" si="51"/>
        <v>2.5</v>
      </c>
      <c r="AH123" s="49">
        <v>75</v>
      </c>
    </row>
    <row r="124" spans="1:34" ht="26.25" customHeight="1">
      <c r="A124" s="175"/>
      <c r="B124" s="178"/>
      <c r="C124" s="52" t="s">
        <v>149</v>
      </c>
      <c r="D124" s="53">
        <v>0</v>
      </c>
      <c r="E124" s="53">
        <v>4</v>
      </c>
      <c r="F124" s="53">
        <f>+D124+E124</f>
        <v>4</v>
      </c>
      <c r="G124" s="54">
        <v>0</v>
      </c>
      <c r="H124" s="54">
        <v>1</v>
      </c>
      <c r="I124" s="54">
        <f>+H124+G124</f>
        <v>1</v>
      </c>
      <c r="J124" s="101"/>
      <c r="K124" s="102"/>
      <c r="L124" s="102"/>
      <c r="M124" s="102"/>
      <c r="N124" s="101">
        <v>0</v>
      </c>
      <c r="O124" s="101"/>
      <c r="P124" s="61">
        <f t="shared" si="41"/>
        <v>0</v>
      </c>
      <c r="Q124" s="107"/>
      <c r="R124" s="107"/>
      <c r="S124" s="102"/>
      <c r="T124" s="102"/>
      <c r="U124" s="101">
        <v>1</v>
      </c>
      <c r="V124" s="102"/>
      <c r="W124" s="61">
        <f t="shared" si="42"/>
        <v>1</v>
      </c>
      <c r="X124" s="73">
        <f t="shared" si="34"/>
        <v>0</v>
      </c>
      <c r="Y124" s="73">
        <f t="shared" si="35"/>
        <v>0</v>
      </c>
      <c r="Z124" s="73">
        <f t="shared" si="36"/>
        <v>0</v>
      </c>
      <c r="AA124" s="73">
        <f t="shared" si="37"/>
        <v>0</v>
      </c>
      <c r="AB124" s="73">
        <f t="shared" si="38"/>
        <v>1</v>
      </c>
      <c r="AC124" s="73">
        <f t="shared" si="39"/>
        <v>0</v>
      </c>
      <c r="AD124" s="73">
        <f t="shared" si="40"/>
        <v>1</v>
      </c>
      <c r="AE124" s="62">
        <f t="shared" si="43"/>
        <v>0.8</v>
      </c>
      <c r="AF124" s="62">
        <f t="shared" si="44"/>
        <v>20</v>
      </c>
      <c r="AG124" s="69">
        <f t="shared" si="51"/>
        <v>2.5</v>
      </c>
      <c r="AH124" s="49">
        <v>94</v>
      </c>
    </row>
    <row r="125" spans="1:34" ht="26.25" customHeight="1">
      <c r="A125" s="176"/>
      <c r="B125" s="179"/>
      <c r="C125" s="52" t="s">
        <v>159</v>
      </c>
      <c r="D125" s="53">
        <f aca="true" t="shared" si="59" ref="D125:I125">+D124+D123</f>
        <v>0</v>
      </c>
      <c r="E125" s="53">
        <f t="shared" si="59"/>
        <v>12</v>
      </c>
      <c r="F125" s="53">
        <f t="shared" si="59"/>
        <v>12</v>
      </c>
      <c r="G125" s="53">
        <f t="shared" si="59"/>
        <v>0</v>
      </c>
      <c r="H125" s="53">
        <f t="shared" si="59"/>
        <v>3</v>
      </c>
      <c r="I125" s="53">
        <f t="shared" si="59"/>
        <v>3</v>
      </c>
      <c r="J125" s="103"/>
      <c r="K125" s="103">
        <f>+K124+K123</f>
        <v>0</v>
      </c>
      <c r="L125" s="103"/>
      <c r="M125" s="103">
        <f>+M124+M123</f>
        <v>0</v>
      </c>
      <c r="N125" s="103">
        <f>+N124+N123</f>
        <v>0</v>
      </c>
      <c r="O125" s="103"/>
      <c r="P125" s="61">
        <f t="shared" si="41"/>
        <v>0</v>
      </c>
      <c r="Q125" s="103"/>
      <c r="R125" s="103"/>
      <c r="S125" s="103">
        <f>+S124+S123</f>
        <v>0</v>
      </c>
      <c r="T125" s="103">
        <f>+T124+T123</f>
        <v>0</v>
      </c>
      <c r="U125" s="103">
        <f>+U124+U123</f>
        <v>3</v>
      </c>
      <c r="V125" s="103">
        <f>+V124+V123</f>
        <v>0</v>
      </c>
      <c r="W125" s="61">
        <f t="shared" si="42"/>
        <v>3</v>
      </c>
      <c r="X125" s="73">
        <f t="shared" si="34"/>
        <v>0</v>
      </c>
      <c r="Y125" s="73">
        <f t="shared" si="35"/>
        <v>0</v>
      </c>
      <c r="Z125" s="73">
        <f t="shared" si="36"/>
        <v>0</v>
      </c>
      <c r="AA125" s="73">
        <f t="shared" si="37"/>
        <v>0</v>
      </c>
      <c r="AB125" s="73">
        <f t="shared" si="38"/>
        <v>3</v>
      </c>
      <c r="AC125" s="73">
        <f t="shared" si="39"/>
        <v>0</v>
      </c>
      <c r="AD125" s="73">
        <f t="shared" si="40"/>
        <v>3</v>
      </c>
      <c r="AE125" s="62">
        <f t="shared" si="43"/>
        <v>2.4000000000000004</v>
      </c>
      <c r="AF125" s="62">
        <f t="shared" si="44"/>
        <v>20.000000000000004</v>
      </c>
      <c r="AG125" s="69">
        <f t="shared" si="51"/>
        <v>2.5000000000000004</v>
      </c>
      <c r="AH125" s="49"/>
    </row>
    <row r="126" spans="1:34" ht="26.25" customHeight="1">
      <c r="A126" s="174">
        <v>3</v>
      </c>
      <c r="B126" s="177" t="s">
        <v>246</v>
      </c>
      <c r="C126" s="52" t="s">
        <v>164</v>
      </c>
      <c r="D126" s="53">
        <v>0</v>
      </c>
      <c r="E126" s="53">
        <v>17</v>
      </c>
      <c r="F126" s="53">
        <f aca="true" t="shared" si="60" ref="F126:F131">+D126+E126</f>
        <v>17</v>
      </c>
      <c r="G126" s="54">
        <v>0</v>
      </c>
      <c r="H126" s="54">
        <v>2</v>
      </c>
      <c r="I126" s="54">
        <f aca="true" t="shared" si="61" ref="I126:I131">+H126+G126</f>
        <v>2</v>
      </c>
      <c r="J126" s="101"/>
      <c r="K126" s="102"/>
      <c r="L126" s="102"/>
      <c r="M126" s="101">
        <v>0</v>
      </c>
      <c r="N126" s="102"/>
      <c r="O126" s="102"/>
      <c r="P126" s="61">
        <f t="shared" si="41"/>
        <v>0</v>
      </c>
      <c r="Q126" s="107"/>
      <c r="R126" s="107"/>
      <c r="S126" s="102"/>
      <c r="T126" s="101">
        <v>2</v>
      </c>
      <c r="U126" s="102"/>
      <c r="V126" s="102"/>
      <c r="W126" s="61">
        <f t="shared" si="42"/>
        <v>2</v>
      </c>
      <c r="X126" s="73">
        <f t="shared" si="34"/>
        <v>0</v>
      </c>
      <c r="Y126" s="73">
        <f t="shared" si="35"/>
        <v>0</v>
      </c>
      <c r="Z126" s="73">
        <f t="shared" si="36"/>
        <v>0</v>
      </c>
      <c r="AA126" s="73">
        <f t="shared" si="37"/>
        <v>2</v>
      </c>
      <c r="AB126" s="73">
        <f t="shared" si="38"/>
        <v>0</v>
      </c>
      <c r="AC126" s="73">
        <f t="shared" si="39"/>
        <v>0</v>
      </c>
      <c r="AD126" s="73">
        <f t="shared" si="40"/>
        <v>2</v>
      </c>
      <c r="AE126" s="62">
        <f t="shared" si="43"/>
        <v>1.2</v>
      </c>
      <c r="AF126" s="62">
        <f t="shared" si="44"/>
        <v>7.0588235294117645</v>
      </c>
      <c r="AG126" s="69">
        <f t="shared" si="51"/>
        <v>0.8823529411764707</v>
      </c>
      <c r="AH126" s="49">
        <v>96</v>
      </c>
    </row>
    <row r="127" spans="1:34" ht="26.25" customHeight="1">
      <c r="A127" s="175"/>
      <c r="B127" s="178"/>
      <c r="C127" s="52" t="s">
        <v>165</v>
      </c>
      <c r="D127" s="53">
        <v>0</v>
      </c>
      <c r="E127" s="53">
        <v>1</v>
      </c>
      <c r="F127" s="53">
        <f t="shared" si="60"/>
        <v>1</v>
      </c>
      <c r="G127" s="54"/>
      <c r="H127" s="54"/>
      <c r="I127" s="54">
        <f t="shared" si="61"/>
        <v>0</v>
      </c>
      <c r="J127" s="101"/>
      <c r="K127" s="102"/>
      <c r="L127" s="102"/>
      <c r="M127" s="101"/>
      <c r="N127" s="102"/>
      <c r="O127" s="102"/>
      <c r="P127" s="61">
        <f t="shared" si="41"/>
        <v>0</v>
      </c>
      <c r="Q127" s="107"/>
      <c r="R127" s="107"/>
      <c r="S127" s="102"/>
      <c r="T127" s="101"/>
      <c r="U127" s="102"/>
      <c r="V127" s="102"/>
      <c r="W127" s="61">
        <f t="shared" si="42"/>
        <v>0</v>
      </c>
      <c r="X127" s="73">
        <f t="shared" si="34"/>
        <v>0</v>
      </c>
      <c r="Y127" s="73">
        <f t="shared" si="35"/>
        <v>0</v>
      </c>
      <c r="Z127" s="73">
        <f t="shared" si="36"/>
        <v>0</v>
      </c>
      <c r="AA127" s="73">
        <f t="shared" si="37"/>
        <v>0</v>
      </c>
      <c r="AB127" s="73">
        <f t="shared" si="38"/>
        <v>0</v>
      </c>
      <c r="AC127" s="73">
        <f t="shared" si="39"/>
        <v>0</v>
      </c>
      <c r="AD127" s="73">
        <f t="shared" si="40"/>
        <v>0</v>
      </c>
      <c r="AE127" s="62">
        <f t="shared" si="43"/>
        <v>0</v>
      </c>
      <c r="AF127" s="62">
        <f t="shared" si="44"/>
        <v>0</v>
      </c>
      <c r="AG127" s="69">
        <f t="shared" si="51"/>
        <v>0</v>
      </c>
      <c r="AH127" s="49">
        <v>97</v>
      </c>
    </row>
    <row r="128" spans="1:34" ht="26.25" customHeight="1">
      <c r="A128" s="175"/>
      <c r="B128" s="178"/>
      <c r="C128" s="52" t="s">
        <v>247</v>
      </c>
      <c r="D128" s="53">
        <v>0</v>
      </c>
      <c r="E128" s="53">
        <v>4</v>
      </c>
      <c r="F128" s="53">
        <f t="shared" si="60"/>
        <v>4</v>
      </c>
      <c r="G128" s="54"/>
      <c r="H128" s="54"/>
      <c r="I128" s="54">
        <f t="shared" si="61"/>
        <v>0</v>
      </c>
      <c r="J128" s="101"/>
      <c r="K128" s="102"/>
      <c r="L128" s="102"/>
      <c r="M128" s="101"/>
      <c r="N128" s="102"/>
      <c r="O128" s="102"/>
      <c r="P128" s="61">
        <f t="shared" si="41"/>
        <v>0</v>
      </c>
      <c r="Q128" s="107"/>
      <c r="R128" s="107"/>
      <c r="S128" s="102"/>
      <c r="T128" s="101"/>
      <c r="U128" s="102"/>
      <c r="V128" s="102"/>
      <c r="W128" s="61">
        <f t="shared" si="42"/>
        <v>0</v>
      </c>
      <c r="X128" s="73">
        <f t="shared" si="34"/>
        <v>0</v>
      </c>
      <c r="Y128" s="73">
        <f t="shared" si="35"/>
        <v>0</v>
      </c>
      <c r="Z128" s="73">
        <f t="shared" si="36"/>
        <v>0</v>
      </c>
      <c r="AA128" s="73">
        <f t="shared" si="37"/>
        <v>0</v>
      </c>
      <c r="AB128" s="73">
        <f t="shared" si="38"/>
        <v>0</v>
      </c>
      <c r="AC128" s="73">
        <f t="shared" si="39"/>
        <v>0</v>
      </c>
      <c r="AD128" s="73">
        <f t="shared" si="40"/>
        <v>0</v>
      </c>
      <c r="AE128" s="62">
        <f t="shared" si="43"/>
        <v>0</v>
      </c>
      <c r="AF128" s="62">
        <f t="shared" si="44"/>
        <v>0</v>
      </c>
      <c r="AG128" s="69">
        <f t="shared" si="51"/>
        <v>0</v>
      </c>
      <c r="AH128" s="49">
        <v>98</v>
      </c>
    </row>
    <row r="129" spans="1:34" ht="26.25" customHeight="1">
      <c r="A129" s="175"/>
      <c r="B129" s="178"/>
      <c r="C129" s="52" t="s">
        <v>166</v>
      </c>
      <c r="D129" s="53">
        <v>2</v>
      </c>
      <c r="E129" s="53">
        <v>51</v>
      </c>
      <c r="F129" s="53">
        <f t="shared" si="60"/>
        <v>53</v>
      </c>
      <c r="G129" s="54"/>
      <c r="H129" s="54"/>
      <c r="I129" s="54">
        <f t="shared" si="61"/>
        <v>0</v>
      </c>
      <c r="J129" s="101"/>
      <c r="K129" s="102"/>
      <c r="L129" s="102"/>
      <c r="M129" s="101"/>
      <c r="N129" s="102"/>
      <c r="O129" s="102"/>
      <c r="P129" s="61">
        <f t="shared" si="41"/>
        <v>0</v>
      </c>
      <c r="Q129" s="107"/>
      <c r="R129" s="107"/>
      <c r="S129" s="102"/>
      <c r="T129" s="101"/>
      <c r="U129" s="102"/>
      <c r="V129" s="102"/>
      <c r="W129" s="61">
        <f t="shared" si="42"/>
        <v>0</v>
      </c>
      <c r="X129" s="73">
        <f t="shared" si="34"/>
        <v>0</v>
      </c>
      <c r="Y129" s="73">
        <f t="shared" si="35"/>
        <v>0</v>
      </c>
      <c r="Z129" s="73">
        <f t="shared" si="36"/>
        <v>0</v>
      </c>
      <c r="AA129" s="73">
        <f t="shared" si="37"/>
        <v>0</v>
      </c>
      <c r="AB129" s="73">
        <f t="shared" si="38"/>
        <v>0</v>
      </c>
      <c r="AC129" s="73">
        <f t="shared" si="39"/>
        <v>0</v>
      </c>
      <c r="AD129" s="73">
        <f t="shared" si="40"/>
        <v>0</v>
      </c>
      <c r="AE129" s="62">
        <f t="shared" si="43"/>
        <v>0</v>
      </c>
      <c r="AF129" s="62">
        <f t="shared" si="44"/>
        <v>0</v>
      </c>
      <c r="AG129" s="69">
        <f t="shared" si="51"/>
        <v>0</v>
      </c>
      <c r="AH129" s="49">
        <v>99</v>
      </c>
    </row>
    <row r="130" spans="1:34" ht="26.25" customHeight="1">
      <c r="A130" s="175"/>
      <c r="B130" s="178"/>
      <c r="C130" s="52" t="s">
        <v>167</v>
      </c>
      <c r="D130" s="53">
        <v>0</v>
      </c>
      <c r="E130" s="53">
        <v>10</v>
      </c>
      <c r="F130" s="53">
        <f t="shared" si="60"/>
        <v>10</v>
      </c>
      <c r="G130" s="54"/>
      <c r="H130" s="54"/>
      <c r="I130" s="54">
        <f t="shared" si="61"/>
        <v>0</v>
      </c>
      <c r="J130" s="101"/>
      <c r="K130" s="102"/>
      <c r="L130" s="102"/>
      <c r="M130" s="101"/>
      <c r="N130" s="102"/>
      <c r="O130" s="102"/>
      <c r="P130" s="61">
        <f t="shared" si="41"/>
        <v>0</v>
      </c>
      <c r="Q130" s="107"/>
      <c r="R130" s="107"/>
      <c r="S130" s="102"/>
      <c r="T130" s="101"/>
      <c r="U130" s="102"/>
      <c r="V130" s="102"/>
      <c r="W130" s="61">
        <f t="shared" si="42"/>
        <v>0</v>
      </c>
      <c r="X130" s="73">
        <f t="shared" si="34"/>
        <v>0</v>
      </c>
      <c r="Y130" s="73">
        <f t="shared" si="35"/>
        <v>0</v>
      </c>
      <c r="Z130" s="73">
        <f t="shared" si="36"/>
        <v>0</v>
      </c>
      <c r="AA130" s="73">
        <f t="shared" si="37"/>
        <v>0</v>
      </c>
      <c r="AB130" s="73">
        <f t="shared" si="38"/>
        <v>0</v>
      </c>
      <c r="AC130" s="73">
        <f t="shared" si="39"/>
        <v>0</v>
      </c>
      <c r="AD130" s="73">
        <f t="shared" si="40"/>
        <v>0</v>
      </c>
      <c r="AE130" s="62">
        <f t="shared" si="43"/>
        <v>0</v>
      </c>
      <c r="AF130" s="62">
        <f t="shared" si="44"/>
        <v>0</v>
      </c>
      <c r="AG130" s="69">
        <f t="shared" si="51"/>
        <v>0</v>
      </c>
      <c r="AH130" s="49">
        <v>100</v>
      </c>
    </row>
    <row r="131" spans="1:34" ht="26.25" customHeight="1">
      <c r="A131" s="175"/>
      <c r="B131" s="178"/>
      <c r="C131" s="52" t="s">
        <v>30</v>
      </c>
      <c r="D131" s="53">
        <v>0</v>
      </c>
      <c r="E131" s="53">
        <v>2</v>
      </c>
      <c r="F131" s="53">
        <f t="shared" si="60"/>
        <v>2</v>
      </c>
      <c r="G131" s="54"/>
      <c r="H131" s="54"/>
      <c r="I131" s="54">
        <f t="shared" si="61"/>
        <v>0</v>
      </c>
      <c r="J131" s="101"/>
      <c r="K131" s="102"/>
      <c r="L131" s="102"/>
      <c r="M131" s="101"/>
      <c r="N131" s="102"/>
      <c r="O131" s="102"/>
      <c r="P131" s="61">
        <f t="shared" si="41"/>
        <v>0</v>
      </c>
      <c r="Q131" s="107"/>
      <c r="R131" s="107"/>
      <c r="S131" s="102"/>
      <c r="T131" s="101"/>
      <c r="U131" s="102"/>
      <c r="V131" s="102"/>
      <c r="W131" s="61">
        <f t="shared" si="42"/>
        <v>0</v>
      </c>
      <c r="X131" s="73">
        <f t="shared" si="34"/>
        <v>0</v>
      </c>
      <c r="Y131" s="73">
        <f t="shared" si="35"/>
        <v>0</v>
      </c>
      <c r="Z131" s="73">
        <f t="shared" si="36"/>
        <v>0</v>
      </c>
      <c r="AA131" s="73">
        <f t="shared" si="37"/>
        <v>0</v>
      </c>
      <c r="AB131" s="73">
        <f t="shared" si="38"/>
        <v>0</v>
      </c>
      <c r="AC131" s="73">
        <f t="shared" si="39"/>
        <v>0</v>
      </c>
      <c r="AD131" s="73">
        <f t="shared" si="40"/>
        <v>0</v>
      </c>
      <c r="AE131" s="62">
        <f t="shared" si="43"/>
        <v>0</v>
      </c>
      <c r="AF131" s="62">
        <f t="shared" si="44"/>
        <v>0</v>
      </c>
      <c r="AG131" s="69">
        <f t="shared" si="51"/>
        <v>0</v>
      </c>
      <c r="AH131" s="49">
        <v>101</v>
      </c>
    </row>
    <row r="132" spans="1:34" ht="26.25" customHeight="1">
      <c r="A132" s="176"/>
      <c r="B132" s="179"/>
      <c r="C132" s="52" t="s">
        <v>159</v>
      </c>
      <c r="D132" s="65">
        <f aca="true" t="shared" si="62" ref="D132:I132">+D131+D130+D129+D128+D127+D126</f>
        <v>2</v>
      </c>
      <c r="E132" s="65">
        <f t="shared" si="62"/>
        <v>85</v>
      </c>
      <c r="F132" s="65">
        <f t="shared" si="62"/>
        <v>87</v>
      </c>
      <c r="G132" s="65">
        <f t="shared" si="62"/>
        <v>0</v>
      </c>
      <c r="H132" s="65">
        <f t="shared" si="62"/>
        <v>2</v>
      </c>
      <c r="I132" s="65">
        <f t="shared" si="62"/>
        <v>2</v>
      </c>
      <c r="J132" s="105"/>
      <c r="K132" s="105">
        <f>+K131+K130+K129+K128+K127+K126</f>
        <v>0</v>
      </c>
      <c r="L132" s="105"/>
      <c r="M132" s="105">
        <f>+M131+M130+M129+M128+M127+M126</f>
        <v>0</v>
      </c>
      <c r="N132" s="105">
        <f>+N131+N130+N129+N128+N127+N126</f>
        <v>0</v>
      </c>
      <c r="O132" s="105"/>
      <c r="P132" s="61">
        <f t="shared" si="41"/>
        <v>0</v>
      </c>
      <c r="Q132" s="105"/>
      <c r="R132" s="105"/>
      <c r="S132" s="105">
        <f>+S131+S130+S129+S128+S127+S126</f>
        <v>0</v>
      </c>
      <c r="T132" s="105">
        <f>+T131+T130+T129+T128+T127+T126</f>
        <v>2</v>
      </c>
      <c r="U132" s="105">
        <f>+U131+U130+U129+U128+U127+U126</f>
        <v>0</v>
      </c>
      <c r="V132" s="105">
        <f>+V131+V130+V129+V128+V127+V126</f>
        <v>0</v>
      </c>
      <c r="W132" s="61">
        <f t="shared" si="42"/>
        <v>2</v>
      </c>
      <c r="X132" s="73">
        <f t="shared" si="34"/>
        <v>0</v>
      </c>
      <c r="Y132" s="73">
        <f t="shared" si="35"/>
        <v>0</v>
      </c>
      <c r="Z132" s="73">
        <f t="shared" si="36"/>
        <v>0</v>
      </c>
      <c r="AA132" s="73">
        <f t="shared" si="37"/>
        <v>2</v>
      </c>
      <c r="AB132" s="73">
        <f t="shared" si="38"/>
        <v>0</v>
      </c>
      <c r="AC132" s="73">
        <f t="shared" si="39"/>
        <v>0</v>
      </c>
      <c r="AD132" s="73">
        <f t="shared" si="40"/>
        <v>2</v>
      </c>
      <c r="AE132" s="62">
        <f t="shared" si="43"/>
        <v>1.2</v>
      </c>
      <c r="AF132" s="62">
        <f t="shared" si="44"/>
        <v>1.3793103448275863</v>
      </c>
      <c r="AG132" s="69">
        <f t="shared" si="51"/>
        <v>0.1724137931034483</v>
      </c>
      <c r="AH132" s="49"/>
    </row>
    <row r="133" spans="1:34" s="46" customFormat="1" ht="26.25" customHeight="1">
      <c r="A133" s="180" t="s">
        <v>323</v>
      </c>
      <c r="B133" s="181"/>
      <c r="C133" s="182"/>
      <c r="D133" s="68">
        <f>+D119+D69+D6</f>
        <v>240</v>
      </c>
      <c r="E133" s="68">
        <f aca="true" t="shared" si="63" ref="E133:AD133">+E119+E69+E6</f>
        <v>618</v>
      </c>
      <c r="F133" s="68">
        <f t="shared" si="63"/>
        <v>858</v>
      </c>
      <c r="G133" s="68">
        <f t="shared" si="63"/>
        <v>41</v>
      </c>
      <c r="H133" s="68">
        <f t="shared" si="63"/>
        <v>113</v>
      </c>
      <c r="I133" s="68">
        <f t="shared" si="63"/>
        <v>154</v>
      </c>
      <c r="J133" s="104">
        <f t="shared" si="63"/>
        <v>0</v>
      </c>
      <c r="K133" s="104">
        <f t="shared" si="63"/>
        <v>2</v>
      </c>
      <c r="L133" s="104">
        <f t="shared" si="63"/>
        <v>0</v>
      </c>
      <c r="M133" s="104">
        <f t="shared" si="63"/>
        <v>2</v>
      </c>
      <c r="N133" s="104">
        <f t="shared" si="63"/>
        <v>11</v>
      </c>
      <c r="O133" s="104">
        <f t="shared" si="63"/>
        <v>0</v>
      </c>
      <c r="P133" s="68">
        <f t="shared" si="63"/>
        <v>15</v>
      </c>
      <c r="Q133" s="104">
        <f t="shared" si="63"/>
        <v>0</v>
      </c>
      <c r="R133" s="104">
        <f t="shared" si="63"/>
        <v>0</v>
      </c>
      <c r="S133" s="104">
        <f t="shared" si="63"/>
        <v>17</v>
      </c>
      <c r="T133" s="104">
        <f t="shared" si="63"/>
        <v>30</v>
      </c>
      <c r="U133" s="104">
        <f t="shared" si="63"/>
        <v>89</v>
      </c>
      <c r="V133" s="104">
        <f t="shared" si="63"/>
        <v>4</v>
      </c>
      <c r="W133" s="68">
        <f t="shared" si="63"/>
        <v>140</v>
      </c>
      <c r="X133" s="68">
        <f t="shared" si="63"/>
        <v>0</v>
      </c>
      <c r="Y133" s="68">
        <f t="shared" si="63"/>
        <v>2</v>
      </c>
      <c r="Z133" s="68">
        <f t="shared" si="63"/>
        <v>17</v>
      </c>
      <c r="AA133" s="68">
        <f t="shared" si="63"/>
        <v>32</v>
      </c>
      <c r="AB133" s="68">
        <f t="shared" si="63"/>
        <v>100</v>
      </c>
      <c r="AC133" s="68">
        <f t="shared" si="63"/>
        <v>4</v>
      </c>
      <c r="AD133" s="68">
        <f t="shared" si="63"/>
        <v>155</v>
      </c>
      <c r="AE133" s="69">
        <f t="shared" si="43"/>
        <v>110.4</v>
      </c>
      <c r="AF133" s="69">
        <f t="shared" si="44"/>
        <v>12.867132867132868</v>
      </c>
      <c r="AG133" s="69">
        <f t="shared" si="51"/>
        <v>1.6083916083916088</v>
      </c>
      <c r="AH133" s="70"/>
    </row>
    <row r="135" ht="26.25" customHeight="1">
      <c r="B135" s="95" t="s">
        <v>333</v>
      </c>
    </row>
  </sheetData>
  <sheetProtection/>
  <mergeCells count="50">
    <mergeCell ref="A3:A5"/>
    <mergeCell ref="AH3:AH5"/>
    <mergeCell ref="A6:C6"/>
    <mergeCell ref="A69:C69"/>
    <mergeCell ref="A119:C119"/>
    <mergeCell ref="B8:B20"/>
    <mergeCell ref="B21:B28"/>
    <mergeCell ref="B29:B31"/>
    <mergeCell ref="B32:B34"/>
    <mergeCell ref="A35:A58"/>
    <mergeCell ref="B59:B63"/>
    <mergeCell ref="AF3:AF5"/>
    <mergeCell ref="AG3:AG5"/>
    <mergeCell ref="D3:E4"/>
    <mergeCell ref="F3:F5"/>
    <mergeCell ref="G3:H4"/>
    <mergeCell ref="I3:I5"/>
    <mergeCell ref="J3:AD3"/>
    <mergeCell ref="J4:P4"/>
    <mergeCell ref="Q4:W4"/>
    <mergeCell ref="X4:AD4"/>
    <mergeCell ref="B98:B105"/>
    <mergeCell ref="B106:B110"/>
    <mergeCell ref="B111:B118"/>
    <mergeCell ref="B120:B122"/>
    <mergeCell ref="AE3:AE5"/>
    <mergeCell ref="C3:C5"/>
    <mergeCell ref="B35:B58"/>
    <mergeCell ref="B64:B68"/>
    <mergeCell ref="B3:B5"/>
    <mergeCell ref="B123:B125"/>
    <mergeCell ref="B126:B132"/>
    <mergeCell ref="A126:A132"/>
    <mergeCell ref="A72:A80"/>
    <mergeCell ref="A81:A97"/>
    <mergeCell ref="A98:A105"/>
    <mergeCell ref="A106:A110"/>
    <mergeCell ref="A111:A118"/>
    <mergeCell ref="B72:B80"/>
    <mergeCell ref="B81:B97"/>
    <mergeCell ref="A133:C133"/>
    <mergeCell ref="A1:AH1"/>
    <mergeCell ref="A8:A20"/>
    <mergeCell ref="A21:A28"/>
    <mergeCell ref="A29:A31"/>
    <mergeCell ref="A32:A34"/>
    <mergeCell ref="A59:A63"/>
    <mergeCell ref="A64:A68"/>
    <mergeCell ref="A120:A122"/>
    <mergeCell ref="A123:A125"/>
  </mergeCells>
  <printOptions/>
  <pageMargins left="0.2362204724409449" right="0.15748031496062992" top="0.5118110236220472" bottom="0.27" header="0.31496062992125984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35"/>
  <sheetViews>
    <sheetView zoomScale="70" zoomScaleNormal="70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21" customHeight="1"/>
  <cols>
    <col min="1" max="1" width="6.421875" style="42" customWidth="1"/>
    <col min="2" max="2" width="36.140625" style="44" customWidth="1"/>
    <col min="3" max="3" width="2.421875" style="44" hidden="1" customWidth="1"/>
    <col min="4" max="5" width="6.28125" style="42" customWidth="1"/>
    <col min="6" max="6" width="8.421875" style="42" customWidth="1"/>
    <col min="7" max="24" width="6.28125" style="42" customWidth="1"/>
    <col min="25" max="25" width="6.28125" style="44" customWidth="1"/>
    <col min="26" max="27" width="6.28125" style="77" customWidth="1"/>
    <col min="28" max="28" width="10.421875" style="77" customWidth="1"/>
    <col min="29" max="29" width="10.421875" style="42" customWidth="1"/>
    <col min="30" max="30" width="10.421875" style="44" customWidth="1"/>
    <col min="31" max="31" width="11.8515625" style="44" hidden="1" customWidth="1"/>
    <col min="32" max="32" width="0.42578125" style="44" hidden="1" customWidth="1"/>
    <col min="33" max="33" width="9.00390625" style="44" hidden="1" customWidth="1"/>
    <col min="34" max="16384" width="9.00390625" style="44" customWidth="1"/>
  </cols>
  <sheetData>
    <row r="1" spans="1:28" s="16" customFormat="1" ht="34.5" customHeight="1">
      <c r="A1" s="153" t="s">
        <v>325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5" ht="27.75" customHeight="1">
      <c r="A2" s="147" t="s">
        <v>337</v>
      </c>
      <c r="B2" s="45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3"/>
    </row>
    <row r="3" spans="1:31" ht="21" customHeight="1">
      <c r="A3" s="154" t="s">
        <v>255</v>
      </c>
      <c r="B3" s="155" t="s">
        <v>155</v>
      </c>
      <c r="C3" s="155" t="s">
        <v>324</v>
      </c>
      <c r="D3" s="156" t="s">
        <v>257</v>
      </c>
      <c r="E3" s="156"/>
      <c r="F3" s="157" t="s">
        <v>156</v>
      </c>
      <c r="G3" s="183" t="s">
        <v>258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61" t="s">
        <v>157</v>
      </c>
      <c r="AC3" s="161" t="s">
        <v>158</v>
      </c>
      <c r="AD3" s="161" t="s">
        <v>335</v>
      </c>
      <c r="AE3" s="154" t="s">
        <v>255</v>
      </c>
    </row>
    <row r="4" spans="1:31" ht="21" customHeight="1">
      <c r="A4" s="154"/>
      <c r="B4" s="155"/>
      <c r="C4" s="155"/>
      <c r="D4" s="156"/>
      <c r="E4" s="156"/>
      <c r="F4" s="157"/>
      <c r="G4" s="183" t="s">
        <v>264</v>
      </c>
      <c r="H4" s="183"/>
      <c r="I4" s="183"/>
      <c r="J4" s="183"/>
      <c r="K4" s="183"/>
      <c r="L4" s="183"/>
      <c r="M4" s="183"/>
      <c r="N4" s="183" t="s">
        <v>263</v>
      </c>
      <c r="O4" s="183"/>
      <c r="P4" s="183"/>
      <c r="Q4" s="183"/>
      <c r="R4" s="183"/>
      <c r="S4" s="183"/>
      <c r="T4" s="183"/>
      <c r="U4" s="184" t="s">
        <v>315</v>
      </c>
      <c r="V4" s="184"/>
      <c r="W4" s="184"/>
      <c r="X4" s="184"/>
      <c r="Y4" s="184"/>
      <c r="Z4" s="184"/>
      <c r="AA4" s="184"/>
      <c r="AB4" s="161"/>
      <c r="AC4" s="161"/>
      <c r="AD4" s="161"/>
      <c r="AE4" s="154"/>
    </row>
    <row r="5" spans="1:31" ht="71.25" customHeight="1">
      <c r="A5" s="154"/>
      <c r="B5" s="155"/>
      <c r="C5" s="155"/>
      <c r="D5" s="71" t="s">
        <v>262</v>
      </c>
      <c r="E5" s="71" t="s">
        <v>261</v>
      </c>
      <c r="F5" s="157"/>
      <c r="G5" s="108">
        <v>0.1</v>
      </c>
      <c r="H5" s="108">
        <v>0.2</v>
      </c>
      <c r="I5" s="108">
        <v>0.4</v>
      </c>
      <c r="J5" s="108">
        <v>0.6</v>
      </c>
      <c r="K5" s="108">
        <v>0.8</v>
      </c>
      <c r="L5" s="108">
        <v>1</v>
      </c>
      <c r="M5" s="51" t="s">
        <v>316</v>
      </c>
      <c r="N5" s="108">
        <v>0.1</v>
      </c>
      <c r="O5" s="108">
        <v>0.2</v>
      </c>
      <c r="P5" s="108">
        <v>0.4</v>
      </c>
      <c r="Q5" s="108">
        <v>0.6</v>
      </c>
      <c r="R5" s="108">
        <v>0.8</v>
      </c>
      <c r="S5" s="108">
        <v>1</v>
      </c>
      <c r="T5" s="51" t="s">
        <v>317</v>
      </c>
      <c r="U5" s="51">
        <v>0.1</v>
      </c>
      <c r="V5" s="51">
        <v>0.2</v>
      </c>
      <c r="W5" s="51">
        <v>0.4</v>
      </c>
      <c r="X5" s="51">
        <v>0.6</v>
      </c>
      <c r="Y5" s="51">
        <v>0.8</v>
      </c>
      <c r="Z5" s="51">
        <v>1</v>
      </c>
      <c r="AA5" s="76" t="s">
        <v>318</v>
      </c>
      <c r="AB5" s="161"/>
      <c r="AC5" s="161"/>
      <c r="AD5" s="161"/>
      <c r="AE5" s="154"/>
    </row>
    <row r="6" spans="1:32" s="46" customFormat="1" ht="30.75" customHeight="1">
      <c r="A6" s="166" t="s">
        <v>320</v>
      </c>
      <c r="B6" s="166"/>
      <c r="C6" s="167"/>
      <c r="D6" s="83">
        <f>+D7+D20+D28+D31+D34+D58+D63+D68</f>
        <v>147</v>
      </c>
      <c r="E6" s="83">
        <f aca="true" t="shared" si="0" ref="E6:S6">+E7+E20+E28+E31+E34+E58+E63+E68</f>
        <v>438</v>
      </c>
      <c r="F6" s="83">
        <f t="shared" si="0"/>
        <v>585</v>
      </c>
      <c r="G6" s="109">
        <f t="shared" si="0"/>
        <v>5</v>
      </c>
      <c r="H6" s="109">
        <f t="shared" si="0"/>
        <v>8</v>
      </c>
      <c r="I6" s="109"/>
      <c r="J6" s="109">
        <f t="shared" si="0"/>
        <v>38</v>
      </c>
      <c r="K6" s="109">
        <f t="shared" si="0"/>
        <v>13</v>
      </c>
      <c r="L6" s="109"/>
      <c r="M6" s="84">
        <f>+L6+K6+J6+I6+H6+G6</f>
        <v>64</v>
      </c>
      <c r="N6" s="109">
        <f t="shared" si="0"/>
        <v>12</v>
      </c>
      <c r="O6" s="109">
        <f t="shared" si="0"/>
        <v>0</v>
      </c>
      <c r="P6" s="109">
        <f t="shared" si="0"/>
        <v>23</v>
      </c>
      <c r="Q6" s="109">
        <f t="shared" si="0"/>
        <v>268</v>
      </c>
      <c r="R6" s="109">
        <f t="shared" si="0"/>
        <v>218</v>
      </c>
      <c r="S6" s="109">
        <f t="shared" si="0"/>
        <v>0</v>
      </c>
      <c r="T6" s="84">
        <f>+S6+R6+Q6+P6+O6+N6</f>
        <v>521</v>
      </c>
      <c r="U6" s="85">
        <f aca="true" t="shared" si="1" ref="U6:AA6">+N6+G6</f>
        <v>17</v>
      </c>
      <c r="V6" s="86">
        <f t="shared" si="1"/>
        <v>8</v>
      </c>
      <c r="W6" s="86">
        <f t="shared" si="1"/>
        <v>23</v>
      </c>
      <c r="X6" s="85">
        <f t="shared" si="1"/>
        <v>306</v>
      </c>
      <c r="Y6" s="85">
        <f t="shared" si="1"/>
        <v>231</v>
      </c>
      <c r="Z6" s="84">
        <f t="shared" si="1"/>
        <v>0</v>
      </c>
      <c r="AA6" s="84">
        <f t="shared" si="1"/>
        <v>585</v>
      </c>
      <c r="AB6" s="87">
        <f>+Z6*1+Y6*0.8+X6*0.6+W6*0.4+V6*0.2+U6*0.1</f>
        <v>380.9</v>
      </c>
      <c r="AC6" s="87">
        <f>+AB6/F6*100</f>
        <v>65.11111111111111</v>
      </c>
      <c r="AD6" s="93">
        <f aca="true" t="shared" si="2" ref="AD6:AD37">IF(AC6*5/40&gt;5,5,AC6*5/40)</f>
        <v>5</v>
      </c>
      <c r="AE6" s="81"/>
      <c r="AF6" s="88"/>
    </row>
    <row r="7" spans="1:32" ht="24.75" customHeight="1">
      <c r="A7" s="66">
        <v>1</v>
      </c>
      <c r="B7" s="67" t="s">
        <v>314</v>
      </c>
      <c r="C7" s="58" t="s">
        <v>211</v>
      </c>
      <c r="D7" s="89">
        <v>0</v>
      </c>
      <c r="E7" s="89">
        <v>12</v>
      </c>
      <c r="F7" s="89">
        <f aca="true" t="shared" si="3" ref="F7:F19">+E7+D7</f>
        <v>12</v>
      </c>
      <c r="G7" s="110">
        <v>0</v>
      </c>
      <c r="H7" s="111"/>
      <c r="I7" s="111"/>
      <c r="J7" s="110">
        <v>0</v>
      </c>
      <c r="K7" s="110">
        <v>0</v>
      </c>
      <c r="L7" s="110"/>
      <c r="M7" s="75">
        <f aca="true" t="shared" si="4" ref="M7:M70">+L7+K7+J7+I7+H7+G7</f>
        <v>0</v>
      </c>
      <c r="N7" s="110">
        <v>1</v>
      </c>
      <c r="O7" s="111"/>
      <c r="P7" s="111"/>
      <c r="Q7" s="110">
        <v>10</v>
      </c>
      <c r="R7" s="110">
        <v>1</v>
      </c>
      <c r="S7" s="111"/>
      <c r="T7" s="75">
        <f aca="true" t="shared" si="5" ref="T7:T70">+S7+R7+Q7+P7+O7+N7</f>
        <v>12</v>
      </c>
      <c r="U7" s="89">
        <f aca="true" t="shared" si="6" ref="U7:AA43">+N7+G7</f>
        <v>1</v>
      </c>
      <c r="V7" s="56">
        <f t="shared" si="6"/>
        <v>0</v>
      </c>
      <c r="W7" s="56">
        <f t="shared" si="6"/>
        <v>0</v>
      </c>
      <c r="X7" s="89">
        <f t="shared" si="6"/>
        <v>10</v>
      </c>
      <c r="Y7" s="89">
        <f t="shared" si="6"/>
        <v>1</v>
      </c>
      <c r="Z7" s="75">
        <f t="shared" si="6"/>
        <v>0</v>
      </c>
      <c r="AA7" s="75">
        <f t="shared" si="6"/>
        <v>12</v>
      </c>
      <c r="AB7" s="90">
        <f>+Z7*1+Y7*0.8+X7*0.6+W7*0.4+V7*0.2+U7*0.1</f>
        <v>6.8999999999999995</v>
      </c>
      <c r="AC7" s="90">
        <f>+AB7/F7*100</f>
        <v>57.49999999999999</v>
      </c>
      <c r="AD7" s="93">
        <f t="shared" si="2"/>
        <v>5</v>
      </c>
      <c r="AE7" s="49">
        <v>6</v>
      </c>
      <c r="AF7" s="78"/>
    </row>
    <row r="8" spans="1:32" ht="24.75" customHeight="1" hidden="1">
      <c r="A8" s="168">
        <v>2</v>
      </c>
      <c r="B8" s="171" t="s">
        <v>208</v>
      </c>
      <c r="C8" s="58" t="s">
        <v>176</v>
      </c>
      <c r="D8" s="89">
        <v>0</v>
      </c>
      <c r="E8" s="89">
        <v>1</v>
      </c>
      <c r="F8" s="89">
        <f t="shared" si="3"/>
        <v>1</v>
      </c>
      <c r="G8" s="111"/>
      <c r="H8" s="111"/>
      <c r="I8" s="111"/>
      <c r="J8" s="110">
        <v>0</v>
      </c>
      <c r="K8" s="111"/>
      <c r="L8" s="111"/>
      <c r="M8" s="75">
        <f t="shared" si="4"/>
        <v>0</v>
      </c>
      <c r="N8" s="111"/>
      <c r="O8" s="111"/>
      <c r="P8" s="111"/>
      <c r="Q8" s="110">
        <v>1</v>
      </c>
      <c r="R8" s="111"/>
      <c r="S8" s="111"/>
      <c r="T8" s="75">
        <f t="shared" si="5"/>
        <v>1</v>
      </c>
      <c r="U8" s="89">
        <f t="shared" si="6"/>
        <v>0</v>
      </c>
      <c r="V8" s="56">
        <f t="shared" si="6"/>
        <v>0</v>
      </c>
      <c r="W8" s="56">
        <f t="shared" si="6"/>
        <v>0</v>
      </c>
      <c r="X8" s="89">
        <f t="shared" si="6"/>
        <v>1</v>
      </c>
      <c r="Y8" s="89">
        <f t="shared" si="6"/>
        <v>0</v>
      </c>
      <c r="Z8" s="75">
        <f t="shared" si="6"/>
        <v>0</v>
      </c>
      <c r="AA8" s="75">
        <f t="shared" si="6"/>
        <v>1</v>
      </c>
      <c r="AB8" s="90">
        <f aca="true" t="shared" si="7" ref="AB8:AB71">+Z8*1+Y8*0.8+X8*0.6+W8*0.4+V8*0.2+U8*0.1</f>
        <v>0.6</v>
      </c>
      <c r="AC8" s="90">
        <f aca="true" t="shared" si="8" ref="AC8:AC71">+AB8/F8*100</f>
        <v>60</v>
      </c>
      <c r="AD8" s="93">
        <f t="shared" si="2"/>
        <v>5</v>
      </c>
      <c r="AE8" s="49">
        <v>1</v>
      </c>
      <c r="AF8" s="78"/>
    </row>
    <row r="9" spans="1:32" ht="24.75" customHeight="1" hidden="1">
      <c r="A9" s="169"/>
      <c r="B9" s="172"/>
      <c r="C9" s="52" t="s">
        <v>250</v>
      </c>
      <c r="D9" s="89">
        <v>4</v>
      </c>
      <c r="E9" s="89">
        <v>2</v>
      </c>
      <c r="F9" s="89">
        <f t="shared" si="3"/>
        <v>6</v>
      </c>
      <c r="G9" s="111"/>
      <c r="H9" s="111"/>
      <c r="I9" s="111"/>
      <c r="J9" s="110">
        <v>0</v>
      </c>
      <c r="K9" s="111"/>
      <c r="L9" s="111"/>
      <c r="M9" s="75">
        <f t="shared" si="4"/>
        <v>0</v>
      </c>
      <c r="N9" s="111"/>
      <c r="O9" s="111"/>
      <c r="P9" s="111"/>
      <c r="Q9" s="110">
        <v>6</v>
      </c>
      <c r="R9" s="111"/>
      <c r="S9" s="111"/>
      <c r="T9" s="75">
        <f t="shared" si="5"/>
        <v>6</v>
      </c>
      <c r="U9" s="89">
        <f t="shared" si="6"/>
        <v>0</v>
      </c>
      <c r="V9" s="56">
        <f t="shared" si="6"/>
        <v>0</v>
      </c>
      <c r="W9" s="56">
        <f t="shared" si="6"/>
        <v>0</v>
      </c>
      <c r="X9" s="89">
        <f t="shared" si="6"/>
        <v>6</v>
      </c>
      <c r="Y9" s="89">
        <f t="shared" si="6"/>
        <v>0</v>
      </c>
      <c r="Z9" s="75">
        <f t="shared" si="6"/>
        <v>0</v>
      </c>
      <c r="AA9" s="75">
        <f t="shared" si="6"/>
        <v>6</v>
      </c>
      <c r="AB9" s="90">
        <f t="shared" si="7"/>
        <v>3.5999999999999996</v>
      </c>
      <c r="AC9" s="90">
        <f t="shared" si="8"/>
        <v>60</v>
      </c>
      <c r="AD9" s="93">
        <f t="shared" si="2"/>
        <v>5</v>
      </c>
      <c r="AE9" s="49">
        <v>2</v>
      </c>
      <c r="AF9" s="78"/>
    </row>
    <row r="10" spans="1:32" ht="24.75" customHeight="1" hidden="1">
      <c r="A10" s="169"/>
      <c r="B10" s="172"/>
      <c r="C10" s="52" t="s">
        <v>177</v>
      </c>
      <c r="D10" s="89">
        <v>1</v>
      </c>
      <c r="E10" s="89">
        <v>0</v>
      </c>
      <c r="F10" s="89">
        <f t="shared" si="3"/>
        <v>1</v>
      </c>
      <c r="G10" s="111"/>
      <c r="H10" s="111"/>
      <c r="I10" s="111"/>
      <c r="J10" s="110">
        <v>0</v>
      </c>
      <c r="K10" s="111"/>
      <c r="L10" s="111"/>
      <c r="M10" s="75">
        <f t="shared" si="4"/>
        <v>0</v>
      </c>
      <c r="N10" s="111"/>
      <c r="O10" s="111"/>
      <c r="P10" s="111"/>
      <c r="Q10" s="110">
        <v>1</v>
      </c>
      <c r="R10" s="111"/>
      <c r="S10" s="111"/>
      <c r="T10" s="75">
        <f t="shared" si="5"/>
        <v>1</v>
      </c>
      <c r="U10" s="89">
        <f t="shared" si="6"/>
        <v>0</v>
      </c>
      <c r="V10" s="56">
        <f t="shared" si="6"/>
        <v>0</v>
      </c>
      <c r="W10" s="56">
        <f t="shared" si="6"/>
        <v>0</v>
      </c>
      <c r="X10" s="89">
        <f t="shared" si="6"/>
        <v>1</v>
      </c>
      <c r="Y10" s="89">
        <f t="shared" si="6"/>
        <v>0</v>
      </c>
      <c r="Z10" s="75">
        <f t="shared" si="6"/>
        <v>0</v>
      </c>
      <c r="AA10" s="75">
        <f t="shared" si="6"/>
        <v>1</v>
      </c>
      <c r="AB10" s="90">
        <f t="shared" si="7"/>
        <v>0.6</v>
      </c>
      <c r="AC10" s="90">
        <f t="shared" si="8"/>
        <v>60</v>
      </c>
      <c r="AD10" s="93">
        <f t="shared" si="2"/>
        <v>5</v>
      </c>
      <c r="AE10" s="49">
        <v>3</v>
      </c>
      <c r="AF10" s="78"/>
    </row>
    <row r="11" spans="1:32" ht="24.75" customHeight="1" hidden="1">
      <c r="A11" s="169"/>
      <c r="B11" s="172"/>
      <c r="C11" s="52" t="s">
        <v>212</v>
      </c>
      <c r="D11" s="89">
        <v>6</v>
      </c>
      <c r="E11" s="89">
        <v>8</v>
      </c>
      <c r="F11" s="89">
        <f t="shared" si="3"/>
        <v>14</v>
      </c>
      <c r="G11" s="111"/>
      <c r="H11" s="111"/>
      <c r="I11" s="111"/>
      <c r="J11" s="110">
        <v>0</v>
      </c>
      <c r="K11" s="110">
        <v>0</v>
      </c>
      <c r="L11" s="110"/>
      <c r="M11" s="75">
        <f t="shared" si="4"/>
        <v>0</v>
      </c>
      <c r="N11" s="111"/>
      <c r="O11" s="111"/>
      <c r="P11" s="111"/>
      <c r="Q11" s="110">
        <v>13</v>
      </c>
      <c r="R11" s="110">
        <v>1</v>
      </c>
      <c r="S11" s="111"/>
      <c r="T11" s="75">
        <f t="shared" si="5"/>
        <v>14</v>
      </c>
      <c r="U11" s="89">
        <f t="shared" si="6"/>
        <v>0</v>
      </c>
      <c r="V11" s="56">
        <f t="shared" si="6"/>
        <v>0</v>
      </c>
      <c r="W11" s="56">
        <f t="shared" si="6"/>
        <v>0</v>
      </c>
      <c r="X11" s="89">
        <f t="shared" si="6"/>
        <v>13</v>
      </c>
      <c r="Y11" s="89">
        <f t="shared" si="6"/>
        <v>1</v>
      </c>
      <c r="Z11" s="75">
        <f t="shared" si="6"/>
        <v>0</v>
      </c>
      <c r="AA11" s="75">
        <f t="shared" si="6"/>
        <v>14</v>
      </c>
      <c r="AB11" s="90">
        <f t="shared" si="7"/>
        <v>8.6</v>
      </c>
      <c r="AC11" s="90">
        <f t="shared" si="8"/>
        <v>61.42857142857142</v>
      </c>
      <c r="AD11" s="93">
        <f t="shared" si="2"/>
        <v>5</v>
      </c>
      <c r="AE11" s="49">
        <v>4</v>
      </c>
      <c r="AF11" s="78"/>
    </row>
    <row r="12" spans="1:32" ht="24.75" customHeight="1" hidden="1">
      <c r="A12" s="169"/>
      <c r="B12" s="172"/>
      <c r="C12" s="52" t="s">
        <v>178</v>
      </c>
      <c r="D12" s="89">
        <v>1</v>
      </c>
      <c r="E12" s="89">
        <v>0</v>
      </c>
      <c r="F12" s="89">
        <f t="shared" si="3"/>
        <v>1</v>
      </c>
      <c r="G12" s="111"/>
      <c r="H12" s="111"/>
      <c r="I12" s="111"/>
      <c r="J12" s="110">
        <v>0</v>
      </c>
      <c r="K12" s="111"/>
      <c r="L12" s="111"/>
      <c r="M12" s="75">
        <f t="shared" si="4"/>
        <v>0</v>
      </c>
      <c r="N12" s="111"/>
      <c r="O12" s="111"/>
      <c r="P12" s="111"/>
      <c r="Q12" s="110">
        <v>1</v>
      </c>
      <c r="R12" s="111"/>
      <c r="S12" s="111"/>
      <c r="T12" s="75">
        <f t="shared" si="5"/>
        <v>1</v>
      </c>
      <c r="U12" s="89">
        <f t="shared" si="6"/>
        <v>0</v>
      </c>
      <c r="V12" s="56">
        <f t="shared" si="6"/>
        <v>0</v>
      </c>
      <c r="W12" s="56">
        <f t="shared" si="6"/>
        <v>0</v>
      </c>
      <c r="X12" s="89">
        <f t="shared" si="6"/>
        <v>1</v>
      </c>
      <c r="Y12" s="89">
        <f t="shared" si="6"/>
        <v>0</v>
      </c>
      <c r="Z12" s="75">
        <f t="shared" si="6"/>
        <v>0</v>
      </c>
      <c r="AA12" s="75">
        <f t="shared" si="6"/>
        <v>1</v>
      </c>
      <c r="AB12" s="90">
        <f t="shared" si="7"/>
        <v>0.6</v>
      </c>
      <c r="AC12" s="90">
        <f t="shared" si="8"/>
        <v>60</v>
      </c>
      <c r="AD12" s="93">
        <f t="shared" si="2"/>
        <v>5</v>
      </c>
      <c r="AE12" s="49">
        <v>5</v>
      </c>
      <c r="AF12" s="78"/>
    </row>
    <row r="13" spans="1:32" ht="24.75" customHeight="1" hidden="1">
      <c r="A13" s="169"/>
      <c r="B13" s="172"/>
      <c r="C13" s="52" t="s">
        <v>251</v>
      </c>
      <c r="D13" s="89">
        <v>5</v>
      </c>
      <c r="E13" s="89">
        <v>5</v>
      </c>
      <c r="F13" s="89">
        <f t="shared" si="3"/>
        <v>10</v>
      </c>
      <c r="G13" s="111"/>
      <c r="H13" s="111"/>
      <c r="I13" s="111"/>
      <c r="J13" s="110">
        <v>0</v>
      </c>
      <c r="K13" s="110">
        <v>0</v>
      </c>
      <c r="L13" s="110"/>
      <c r="M13" s="75">
        <f t="shared" si="4"/>
        <v>0</v>
      </c>
      <c r="N13" s="111"/>
      <c r="O13" s="111"/>
      <c r="P13" s="111"/>
      <c r="Q13" s="110">
        <v>9</v>
      </c>
      <c r="R13" s="110">
        <v>1</v>
      </c>
      <c r="S13" s="111"/>
      <c r="T13" s="75">
        <f t="shared" si="5"/>
        <v>10</v>
      </c>
      <c r="U13" s="89">
        <f t="shared" si="6"/>
        <v>0</v>
      </c>
      <c r="V13" s="56">
        <f t="shared" si="6"/>
        <v>0</v>
      </c>
      <c r="W13" s="56">
        <f t="shared" si="6"/>
        <v>0</v>
      </c>
      <c r="X13" s="89">
        <f t="shared" si="6"/>
        <v>9</v>
      </c>
      <c r="Y13" s="89">
        <f t="shared" si="6"/>
        <v>1</v>
      </c>
      <c r="Z13" s="75">
        <f t="shared" si="6"/>
        <v>0</v>
      </c>
      <c r="AA13" s="75">
        <f t="shared" si="6"/>
        <v>10</v>
      </c>
      <c r="AB13" s="90">
        <f t="shared" si="7"/>
        <v>6.199999999999999</v>
      </c>
      <c r="AC13" s="90">
        <f t="shared" si="8"/>
        <v>61.999999999999986</v>
      </c>
      <c r="AD13" s="93">
        <f t="shared" si="2"/>
        <v>5</v>
      </c>
      <c r="AE13" s="49">
        <v>7</v>
      </c>
      <c r="AF13" s="78"/>
    </row>
    <row r="14" spans="1:32" ht="24.75" customHeight="1" hidden="1">
      <c r="A14" s="169"/>
      <c r="B14" s="172"/>
      <c r="C14" s="52" t="s">
        <v>160</v>
      </c>
      <c r="D14" s="89">
        <v>0</v>
      </c>
      <c r="E14" s="89">
        <v>1</v>
      </c>
      <c r="F14" s="89">
        <f t="shared" si="3"/>
        <v>1</v>
      </c>
      <c r="G14" s="111"/>
      <c r="H14" s="111"/>
      <c r="I14" s="111"/>
      <c r="J14" s="110">
        <v>0</v>
      </c>
      <c r="K14" s="111"/>
      <c r="L14" s="111"/>
      <c r="M14" s="75">
        <f t="shared" si="4"/>
        <v>0</v>
      </c>
      <c r="N14" s="111"/>
      <c r="O14" s="111"/>
      <c r="P14" s="111"/>
      <c r="Q14" s="110">
        <v>1</v>
      </c>
      <c r="R14" s="111"/>
      <c r="S14" s="111"/>
      <c r="T14" s="75">
        <f t="shared" si="5"/>
        <v>1</v>
      </c>
      <c r="U14" s="89">
        <f t="shared" si="6"/>
        <v>0</v>
      </c>
      <c r="V14" s="56">
        <f t="shared" si="6"/>
        <v>0</v>
      </c>
      <c r="W14" s="56">
        <f t="shared" si="6"/>
        <v>0</v>
      </c>
      <c r="X14" s="89">
        <f t="shared" si="6"/>
        <v>1</v>
      </c>
      <c r="Y14" s="89">
        <f t="shared" si="6"/>
        <v>0</v>
      </c>
      <c r="Z14" s="75">
        <f t="shared" si="6"/>
        <v>0</v>
      </c>
      <c r="AA14" s="75">
        <f t="shared" si="6"/>
        <v>1</v>
      </c>
      <c r="AB14" s="90">
        <f t="shared" si="7"/>
        <v>0.6</v>
      </c>
      <c r="AC14" s="90">
        <f t="shared" si="8"/>
        <v>60</v>
      </c>
      <c r="AD14" s="93">
        <f t="shared" si="2"/>
        <v>5</v>
      </c>
      <c r="AE14" s="49">
        <v>8</v>
      </c>
      <c r="AF14" s="78"/>
    </row>
    <row r="15" spans="1:32" ht="24.75" customHeight="1" hidden="1">
      <c r="A15" s="169"/>
      <c r="B15" s="172"/>
      <c r="C15" s="52" t="s">
        <v>209</v>
      </c>
      <c r="D15" s="89">
        <v>3</v>
      </c>
      <c r="E15" s="89">
        <v>4</v>
      </c>
      <c r="F15" s="89">
        <f t="shared" si="3"/>
        <v>7</v>
      </c>
      <c r="G15" s="111"/>
      <c r="H15" s="111"/>
      <c r="I15" s="111"/>
      <c r="J15" s="110">
        <v>0</v>
      </c>
      <c r="K15" s="111"/>
      <c r="L15" s="111"/>
      <c r="M15" s="75">
        <f t="shared" si="4"/>
        <v>0</v>
      </c>
      <c r="N15" s="111"/>
      <c r="O15" s="111"/>
      <c r="P15" s="111"/>
      <c r="Q15" s="110">
        <v>7</v>
      </c>
      <c r="R15" s="111"/>
      <c r="S15" s="111"/>
      <c r="T15" s="75">
        <f t="shared" si="5"/>
        <v>7</v>
      </c>
      <c r="U15" s="89">
        <f t="shared" si="6"/>
        <v>0</v>
      </c>
      <c r="V15" s="56">
        <f t="shared" si="6"/>
        <v>0</v>
      </c>
      <c r="W15" s="56">
        <f t="shared" si="6"/>
        <v>0</v>
      </c>
      <c r="X15" s="89">
        <f t="shared" si="6"/>
        <v>7</v>
      </c>
      <c r="Y15" s="89">
        <f t="shared" si="6"/>
        <v>0</v>
      </c>
      <c r="Z15" s="75">
        <f t="shared" si="6"/>
        <v>0</v>
      </c>
      <c r="AA15" s="75">
        <f t="shared" si="6"/>
        <v>7</v>
      </c>
      <c r="AB15" s="90">
        <f t="shared" si="7"/>
        <v>4.2</v>
      </c>
      <c r="AC15" s="90">
        <f t="shared" si="8"/>
        <v>60</v>
      </c>
      <c r="AD15" s="93">
        <f t="shared" si="2"/>
        <v>5</v>
      </c>
      <c r="AE15" s="49">
        <v>9</v>
      </c>
      <c r="AF15" s="78"/>
    </row>
    <row r="16" spans="1:32" ht="24.75" customHeight="1" hidden="1">
      <c r="A16" s="169"/>
      <c r="B16" s="172"/>
      <c r="C16" s="52" t="s">
        <v>180</v>
      </c>
      <c r="D16" s="89">
        <v>1</v>
      </c>
      <c r="E16" s="89">
        <v>13</v>
      </c>
      <c r="F16" s="89">
        <f t="shared" si="3"/>
        <v>14</v>
      </c>
      <c r="G16" s="111"/>
      <c r="H16" s="111"/>
      <c r="I16" s="111"/>
      <c r="J16" s="110">
        <v>0</v>
      </c>
      <c r="K16" s="111"/>
      <c r="L16" s="111"/>
      <c r="M16" s="75">
        <f t="shared" si="4"/>
        <v>0</v>
      </c>
      <c r="N16" s="111"/>
      <c r="O16" s="111"/>
      <c r="P16" s="111"/>
      <c r="Q16" s="110">
        <v>14</v>
      </c>
      <c r="R16" s="111"/>
      <c r="S16" s="111"/>
      <c r="T16" s="75">
        <f t="shared" si="5"/>
        <v>14</v>
      </c>
      <c r="U16" s="89">
        <f t="shared" si="6"/>
        <v>0</v>
      </c>
      <c r="V16" s="56">
        <f t="shared" si="6"/>
        <v>0</v>
      </c>
      <c r="W16" s="56">
        <f t="shared" si="6"/>
        <v>0</v>
      </c>
      <c r="X16" s="89">
        <f t="shared" si="6"/>
        <v>14</v>
      </c>
      <c r="Y16" s="89">
        <f t="shared" si="6"/>
        <v>0</v>
      </c>
      <c r="Z16" s="75">
        <f t="shared" si="6"/>
        <v>0</v>
      </c>
      <c r="AA16" s="75">
        <f t="shared" si="6"/>
        <v>14</v>
      </c>
      <c r="AB16" s="90">
        <f t="shared" si="7"/>
        <v>8.4</v>
      </c>
      <c r="AC16" s="90">
        <f t="shared" si="8"/>
        <v>60</v>
      </c>
      <c r="AD16" s="93">
        <f t="shared" si="2"/>
        <v>5</v>
      </c>
      <c r="AE16" s="49">
        <v>67</v>
      </c>
      <c r="AF16" s="78"/>
    </row>
    <row r="17" spans="1:32" ht="24.75" customHeight="1" hidden="1">
      <c r="A17" s="169"/>
      <c r="B17" s="172"/>
      <c r="C17" s="52" t="s">
        <v>152</v>
      </c>
      <c r="D17" s="89">
        <v>38</v>
      </c>
      <c r="E17" s="89">
        <v>35</v>
      </c>
      <c r="F17" s="89">
        <f t="shared" si="3"/>
        <v>73</v>
      </c>
      <c r="G17" s="111"/>
      <c r="H17" s="111"/>
      <c r="I17" s="111"/>
      <c r="J17" s="110">
        <v>0</v>
      </c>
      <c r="K17" s="111"/>
      <c r="L17" s="111"/>
      <c r="M17" s="75">
        <f t="shared" si="4"/>
        <v>0</v>
      </c>
      <c r="N17" s="111"/>
      <c r="O17" s="111"/>
      <c r="P17" s="111"/>
      <c r="Q17" s="110">
        <v>73</v>
      </c>
      <c r="R17" s="111"/>
      <c r="S17" s="111"/>
      <c r="T17" s="75">
        <f t="shared" si="5"/>
        <v>73</v>
      </c>
      <c r="U17" s="89">
        <f t="shared" si="6"/>
        <v>0</v>
      </c>
      <c r="V17" s="56">
        <f t="shared" si="6"/>
        <v>0</v>
      </c>
      <c r="W17" s="56">
        <f t="shared" si="6"/>
        <v>0</v>
      </c>
      <c r="X17" s="89">
        <f t="shared" si="6"/>
        <v>73</v>
      </c>
      <c r="Y17" s="89">
        <f t="shared" si="6"/>
        <v>0</v>
      </c>
      <c r="Z17" s="75">
        <f t="shared" si="6"/>
        <v>0</v>
      </c>
      <c r="AA17" s="75">
        <f t="shared" si="6"/>
        <v>73</v>
      </c>
      <c r="AB17" s="90">
        <f t="shared" si="7"/>
        <v>43.8</v>
      </c>
      <c r="AC17" s="90">
        <f t="shared" si="8"/>
        <v>60</v>
      </c>
      <c r="AD17" s="93">
        <f t="shared" si="2"/>
        <v>5</v>
      </c>
      <c r="AE17" s="49">
        <v>68</v>
      </c>
      <c r="AF17" s="78"/>
    </row>
    <row r="18" spans="1:32" ht="24.75" customHeight="1" hidden="1">
      <c r="A18" s="169"/>
      <c r="B18" s="172"/>
      <c r="C18" s="52" t="s">
        <v>230</v>
      </c>
      <c r="D18" s="89">
        <v>0</v>
      </c>
      <c r="E18" s="89">
        <v>3</v>
      </c>
      <c r="F18" s="89">
        <f t="shared" si="3"/>
        <v>3</v>
      </c>
      <c r="G18" s="111"/>
      <c r="H18" s="111"/>
      <c r="I18" s="111"/>
      <c r="J18" s="110">
        <v>0</v>
      </c>
      <c r="K18" s="111"/>
      <c r="L18" s="111"/>
      <c r="M18" s="75">
        <f t="shared" si="4"/>
        <v>0</v>
      </c>
      <c r="N18" s="111"/>
      <c r="O18" s="111"/>
      <c r="P18" s="111"/>
      <c r="Q18" s="110">
        <v>3</v>
      </c>
      <c r="R18" s="111"/>
      <c r="S18" s="111"/>
      <c r="T18" s="75">
        <f t="shared" si="5"/>
        <v>3</v>
      </c>
      <c r="U18" s="89">
        <f t="shared" si="6"/>
        <v>0</v>
      </c>
      <c r="V18" s="56">
        <f t="shared" si="6"/>
        <v>0</v>
      </c>
      <c r="W18" s="56">
        <f t="shared" si="6"/>
        <v>0</v>
      </c>
      <c r="X18" s="89">
        <f t="shared" si="6"/>
        <v>3</v>
      </c>
      <c r="Y18" s="89">
        <f t="shared" si="6"/>
        <v>0</v>
      </c>
      <c r="Z18" s="75">
        <f t="shared" si="6"/>
        <v>0</v>
      </c>
      <c r="AA18" s="75">
        <f t="shared" si="6"/>
        <v>3</v>
      </c>
      <c r="AB18" s="90">
        <f t="shared" si="7"/>
        <v>1.7999999999999998</v>
      </c>
      <c r="AC18" s="90">
        <f t="shared" si="8"/>
        <v>60</v>
      </c>
      <c r="AD18" s="93">
        <f t="shared" si="2"/>
        <v>5</v>
      </c>
      <c r="AE18" s="49">
        <v>69</v>
      </c>
      <c r="AF18" s="78"/>
    </row>
    <row r="19" spans="1:32" ht="24.75" customHeight="1" hidden="1">
      <c r="A19" s="169"/>
      <c r="B19" s="172"/>
      <c r="C19" s="52" t="s">
        <v>249</v>
      </c>
      <c r="D19" s="89">
        <v>14</v>
      </c>
      <c r="E19" s="89">
        <v>2</v>
      </c>
      <c r="F19" s="89">
        <f t="shared" si="3"/>
        <v>16</v>
      </c>
      <c r="G19" s="111"/>
      <c r="H19" s="111"/>
      <c r="I19" s="111"/>
      <c r="J19" s="110">
        <v>0</v>
      </c>
      <c r="K19" s="111"/>
      <c r="L19" s="111"/>
      <c r="M19" s="75">
        <f t="shared" si="4"/>
        <v>0</v>
      </c>
      <c r="N19" s="111"/>
      <c r="O19" s="111"/>
      <c r="P19" s="111"/>
      <c r="Q19" s="110">
        <v>16</v>
      </c>
      <c r="R19" s="111"/>
      <c r="S19" s="111"/>
      <c r="T19" s="75">
        <f t="shared" si="5"/>
        <v>16</v>
      </c>
      <c r="U19" s="89">
        <f t="shared" si="6"/>
        <v>0</v>
      </c>
      <c r="V19" s="56">
        <f t="shared" si="6"/>
        <v>0</v>
      </c>
      <c r="W19" s="56">
        <f t="shared" si="6"/>
        <v>0</v>
      </c>
      <c r="X19" s="89">
        <f t="shared" si="6"/>
        <v>16</v>
      </c>
      <c r="Y19" s="89">
        <f t="shared" si="6"/>
        <v>0</v>
      </c>
      <c r="Z19" s="75">
        <f t="shared" si="6"/>
        <v>0</v>
      </c>
      <c r="AA19" s="75">
        <f t="shared" si="6"/>
        <v>16</v>
      </c>
      <c r="AB19" s="90">
        <f t="shared" si="7"/>
        <v>9.6</v>
      </c>
      <c r="AC19" s="90">
        <f t="shared" si="8"/>
        <v>60</v>
      </c>
      <c r="AD19" s="93">
        <f t="shared" si="2"/>
        <v>5</v>
      </c>
      <c r="AE19" s="49">
        <v>93</v>
      </c>
      <c r="AF19" s="78"/>
    </row>
    <row r="20" spans="1:32" ht="24.75" customHeight="1">
      <c r="A20" s="170"/>
      <c r="B20" s="173"/>
      <c r="C20" s="52" t="s">
        <v>159</v>
      </c>
      <c r="D20" s="89">
        <f>+D19+D18+D17+D16+D15+D14+D13+D12+D11+D10+D9+D8</f>
        <v>73</v>
      </c>
      <c r="E20" s="89">
        <f aca="true" t="shared" si="9" ref="E20:S20">+E19+E18+E17+E16+E15+E14+E13+E12+E11+E10+E9+E8</f>
        <v>74</v>
      </c>
      <c r="F20" s="89">
        <f t="shared" si="9"/>
        <v>147</v>
      </c>
      <c r="G20" s="110">
        <f t="shared" si="9"/>
        <v>0</v>
      </c>
      <c r="H20" s="110">
        <f t="shared" si="9"/>
        <v>0</v>
      </c>
      <c r="I20" s="110"/>
      <c r="J20" s="110">
        <f t="shared" si="9"/>
        <v>0</v>
      </c>
      <c r="K20" s="110">
        <f t="shared" si="9"/>
        <v>0</v>
      </c>
      <c r="L20" s="110"/>
      <c r="M20" s="75">
        <f t="shared" si="4"/>
        <v>0</v>
      </c>
      <c r="N20" s="110">
        <f t="shared" si="9"/>
        <v>0</v>
      </c>
      <c r="O20" s="110">
        <f t="shared" si="9"/>
        <v>0</v>
      </c>
      <c r="P20" s="110">
        <f t="shared" si="9"/>
        <v>0</v>
      </c>
      <c r="Q20" s="110">
        <f t="shared" si="9"/>
        <v>145</v>
      </c>
      <c r="R20" s="110">
        <f t="shared" si="9"/>
        <v>2</v>
      </c>
      <c r="S20" s="110">
        <f t="shared" si="9"/>
        <v>0</v>
      </c>
      <c r="T20" s="75">
        <f t="shared" si="5"/>
        <v>147</v>
      </c>
      <c r="U20" s="89">
        <f t="shared" si="6"/>
        <v>0</v>
      </c>
      <c r="V20" s="56">
        <f t="shared" si="6"/>
        <v>0</v>
      </c>
      <c r="W20" s="56">
        <f t="shared" si="6"/>
        <v>0</v>
      </c>
      <c r="X20" s="89">
        <f t="shared" si="6"/>
        <v>145</v>
      </c>
      <c r="Y20" s="89">
        <f t="shared" si="6"/>
        <v>2</v>
      </c>
      <c r="Z20" s="75">
        <f t="shared" si="6"/>
        <v>0</v>
      </c>
      <c r="AA20" s="75">
        <f t="shared" si="6"/>
        <v>147</v>
      </c>
      <c r="AB20" s="90">
        <f t="shared" si="7"/>
        <v>88.6</v>
      </c>
      <c r="AC20" s="90">
        <f t="shared" si="8"/>
        <v>60.27210884353741</v>
      </c>
      <c r="AD20" s="93">
        <f t="shared" si="2"/>
        <v>5</v>
      </c>
      <c r="AE20" s="49"/>
      <c r="AF20" s="78"/>
    </row>
    <row r="21" spans="1:32" ht="24.75" customHeight="1" hidden="1">
      <c r="A21" s="174">
        <v>3</v>
      </c>
      <c r="B21" s="177" t="s">
        <v>205</v>
      </c>
      <c r="C21" s="52" t="s">
        <v>186</v>
      </c>
      <c r="D21" s="89">
        <v>2</v>
      </c>
      <c r="E21" s="89">
        <v>12</v>
      </c>
      <c r="F21" s="89">
        <f aca="true" t="shared" si="10" ref="F21:F27">+E21+D21</f>
        <v>14</v>
      </c>
      <c r="G21" s="111"/>
      <c r="H21" s="111"/>
      <c r="I21" s="111"/>
      <c r="J21" s="110">
        <v>0</v>
      </c>
      <c r="K21" s="110">
        <v>0</v>
      </c>
      <c r="L21" s="110"/>
      <c r="M21" s="75">
        <f t="shared" si="4"/>
        <v>0</v>
      </c>
      <c r="N21" s="111"/>
      <c r="O21" s="111"/>
      <c r="P21" s="110">
        <v>1</v>
      </c>
      <c r="Q21" s="110">
        <v>9</v>
      </c>
      <c r="R21" s="110">
        <v>4</v>
      </c>
      <c r="S21" s="111"/>
      <c r="T21" s="75">
        <f t="shared" si="5"/>
        <v>14</v>
      </c>
      <c r="U21" s="89">
        <f t="shared" si="6"/>
        <v>0</v>
      </c>
      <c r="V21" s="56">
        <f t="shared" si="6"/>
        <v>0</v>
      </c>
      <c r="W21" s="56">
        <f t="shared" si="6"/>
        <v>1</v>
      </c>
      <c r="X21" s="89">
        <f t="shared" si="6"/>
        <v>9</v>
      </c>
      <c r="Y21" s="89">
        <f t="shared" si="6"/>
        <v>4</v>
      </c>
      <c r="Z21" s="75">
        <f t="shared" si="6"/>
        <v>0</v>
      </c>
      <c r="AA21" s="75">
        <f t="shared" si="6"/>
        <v>14</v>
      </c>
      <c r="AB21" s="90">
        <f t="shared" si="7"/>
        <v>9</v>
      </c>
      <c r="AC21" s="90">
        <f t="shared" si="8"/>
        <v>64.28571428571429</v>
      </c>
      <c r="AD21" s="93">
        <f t="shared" si="2"/>
        <v>5</v>
      </c>
      <c r="AE21" s="49">
        <v>28</v>
      </c>
      <c r="AF21" s="78"/>
    </row>
    <row r="22" spans="1:32" ht="24.75" customHeight="1" hidden="1">
      <c r="A22" s="175"/>
      <c r="B22" s="178"/>
      <c r="C22" s="52" t="s">
        <v>179</v>
      </c>
      <c r="D22" s="89">
        <v>0</v>
      </c>
      <c r="E22" s="89">
        <v>1</v>
      </c>
      <c r="F22" s="89">
        <f t="shared" si="10"/>
        <v>1</v>
      </c>
      <c r="G22" s="111"/>
      <c r="H22" s="111"/>
      <c r="I22" s="111"/>
      <c r="J22" s="110">
        <v>0</v>
      </c>
      <c r="K22" s="111"/>
      <c r="L22" s="111"/>
      <c r="M22" s="75">
        <f t="shared" si="4"/>
        <v>0</v>
      </c>
      <c r="N22" s="111"/>
      <c r="O22" s="111"/>
      <c r="P22" s="111"/>
      <c r="Q22" s="110">
        <v>1</v>
      </c>
      <c r="R22" s="111"/>
      <c r="S22" s="111"/>
      <c r="T22" s="75">
        <f t="shared" si="5"/>
        <v>1</v>
      </c>
      <c r="U22" s="89">
        <f t="shared" si="6"/>
        <v>0</v>
      </c>
      <c r="V22" s="56">
        <f t="shared" si="6"/>
        <v>0</v>
      </c>
      <c r="W22" s="56">
        <f t="shared" si="6"/>
        <v>0</v>
      </c>
      <c r="X22" s="89">
        <f t="shared" si="6"/>
        <v>1</v>
      </c>
      <c r="Y22" s="89">
        <f t="shared" si="6"/>
        <v>0</v>
      </c>
      <c r="Z22" s="75">
        <f t="shared" si="6"/>
        <v>0</v>
      </c>
      <c r="AA22" s="75">
        <f t="shared" si="6"/>
        <v>1</v>
      </c>
      <c r="AB22" s="90">
        <f t="shared" si="7"/>
        <v>0.6</v>
      </c>
      <c r="AC22" s="90">
        <f t="shared" si="8"/>
        <v>60</v>
      </c>
      <c r="AD22" s="93">
        <f t="shared" si="2"/>
        <v>5</v>
      </c>
      <c r="AE22" s="49">
        <v>29</v>
      </c>
      <c r="AF22" s="78"/>
    </row>
    <row r="23" spans="1:32" ht="24.75" customHeight="1" hidden="1">
      <c r="A23" s="175"/>
      <c r="B23" s="178"/>
      <c r="C23" s="52" t="s">
        <v>87</v>
      </c>
      <c r="D23" s="89">
        <v>1</v>
      </c>
      <c r="E23" s="89">
        <v>1</v>
      </c>
      <c r="F23" s="89">
        <f t="shared" si="10"/>
        <v>2</v>
      </c>
      <c r="G23" s="111"/>
      <c r="H23" s="111"/>
      <c r="I23" s="111"/>
      <c r="J23" s="110">
        <v>0</v>
      </c>
      <c r="K23" s="110">
        <v>0</v>
      </c>
      <c r="L23" s="110"/>
      <c r="M23" s="75">
        <f t="shared" si="4"/>
        <v>0</v>
      </c>
      <c r="N23" s="111"/>
      <c r="O23" s="111"/>
      <c r="P23" s="111"/>
      <c r="Q23" s="110">
        <v>1</v>
      </c>
      <c r="R23" s="110">
        <v>1</v>
      </c>
      <c r="S23" s="111"/>
      <c r="T23" s="75">
        <f t="shared" si="5"/>
        <v>2</v>
      </c>
      <c r="U23" s="89">
        <f t="shared" si="6"/>
        <v>0</v>
      </c>
      <c r="V23" s="56">
        <f t="shared" si="6"/>
        <v>0</v>
      </c>
      <c r="W23" s="56">
        <f t="shared" si="6"/>
        <v>0</v>
      </c>
      <c r="X23" s="89">
        <f t="shared" si="6"/>
        <v>1</v>
      </c>
      <c r="Y23" s="89">
        <f t="shared" si="6"/>
        <v>1</v>
      </c>
      <c r="Z23" s="75">
        <f t="shared" si="6"/>
        <v>0</v>
      </c>
      <c r="AA23" s="75">
        <f t="shared" si="6"/>
        <v>2</v>
      </c>
      <c r="AB23" s="90">
        <f t="shared" si="7"/>
        <v>1.4</v>
      </c>
      <c r="AC23" s="90">
        <f t="shared" si="8"/>
        <v>70</v>
      </c>
      <c r="AD23" s="93">
        <f t="shared" si="2"/>
        <v>5</v>
      </c>
      <c r="AE23" s="49">
        <v>71</v>
      </c>
      <c r="AF23" s="78"/>
    </row>
    <row r="24" spans="1:32" ht="24.75" customHeight="1" hidden="1">
      <c r="A24" s="175"/>
      <c r="B24" s="178"/>
      <c r="C24" s="52" t="s">
        <v>144</v>
      </c>
      <c r="D24" s="89">
        <v>0</v>
      </c>
      <c r="E24" s="89">
        <v>5</v>
      </c>
      <c r="F24" s="89">
        <f t="shared" si="10"/>
        <v>5</v>
      </c>
      <c r="G24" s="111"/>
      <c r="H24" s="111"/>
      <c r="I24" s="111"/>
      <c r="J24" s="110">
        <v>0</v>
      </c>
      <c r="K24" s="110">
        <v>0</v>
      </c>
      <c r="L24" s="110"/>
      <c r="M24" s="75">
        <f t="shared" si="4"/>
        <v>0</v>
      </c>
      <c r="N24" s="111"/>
      <c r="O24" s="111"/>
      <c r="P24" s="111"/>
      <c r="Q24" s="110">
        <v>4</v>
      </c>
      <c r="R24" s="110">
        <v>1</v>
      </c>
      <c r="S24" s="111"/>
      <c r="T24" s="75">
        <f t="shared" si="5"/>
        <v>5</v>
      </c>
      <c r="U24" s="89">
        <f t="shared" si="6"/>
        <v>0</v>
      </c>
      <c r="V24" s="56">
        <f t="shared" si="6"/>
        <v>0</v>
      </c>
      <c r="W24" s="56">
        <f t="shared" si="6"/>
        <v>0</v>
      </c>
      <c r="X24" s="89">
        <f t="shared" si="6"/>
        <v>4</v>
      </c>
      <c r="Y24" s="89">
        <f t="shared" si="6"/>
        <v>1</v>
      </c>
      <c r="Z24" s="75">
        <f t="shared" si="6"/>
        <v>0</v>
      </c>
      <c r="AA24" s="75">
        <f t="shared" si="6"/>
        <v>5</v>
      </c>
      <c r="AB24" s="90">
        <f t="shared" si="7"/>
        <v>3.2</v>
      </c>
      <c r="AC24" s="90">
        <f t="shared" si="8"/>
        <v>64</v>
      </c>
      <c r="AD24" s="93">
        <f t="shared" si="2"/>
        <v>5</v>
      </c>
      <c r="AE24" s="49">
        <v>72</v>
      </c>
      <c r="AF24" s="78"/>
    </row>
    <row r="25" spans="1:32" ht="24.75" customHeight="1" hidden="1">
      <c r="A25" s="175"/>
      <c r="B25" s="178"/>
      <c r="C25" s="52" t="s">
        <v>206</v>
      </c>
      <c r="D25" s="89">
        <v>0</v>
      </c>
      <c r="E25" s="89">
        <v>1</v>
      </c>
      <c r="F25" s="89">
        <f t="shared" si="10"/>
        <v>1</v>
      </c>
      <c r="G25" s="111"/>
      <c r="H25" s="111"/>
      <c r="I25" s="111"/>
      <c r="J25" s="110">
        <v>0</v>
      </c>
      <c r="K25" s="111"/>
      <c r="L25" s="111"/>
      <c r="M25" s="75">
        <f t="shared" si="4"/>
        <v>0</v>
      </c>
      <c r="N25" s="111"/>
      <c r="O25" s="111"/>
      <c r="P25" s="111"/>
      <c r="Q25" s="110">
        <v>1</v>
      </c>
      <c r="R25" s="111"/>
      <c r="S25" s="111"/>
      <c r="T25" s="75">
        <f t="shared" si="5"/>
        <v>1</v>
      </c>
      <c r="U25" s="89">
        <f t="shared" si="6"/>
        <v>0</v>
      </c>
      <c r="V25" s="56">
        <f t="shared" si="6"/>
        <v>0</v>
      </c>
      <c r="W25" s="56">
        <f t="shared" si="6"/>
        <v>0</v>
      </c>
      <c r="X25" s="89">
        <f t="shared" si="6"/>
        <v>1</v>
      </c>
      <c r="Y25" s="89">
        <f t="shared" si="6"/>
        <v>0</v>
      </c>
      <c r="Z25" s="75">
        <f t="shared" si="6"/>
        <v>0</v>
      </c>
      <c r="AA25" s="75">
        <f t="shared" si="6"/>
        <v>1</v>
      </c>
      <c r="AB25" s="90">
        <f t="shared" si="7"/>
        <v>0.6</v>
      </c>
      <c r="AC25" s="90">
        <f t="shared" si="8"/>
        <v>60</v>
      </c>
      <c r="AD25" s="93">
        <f t="shared" si="2"/>
        <v>5</v>
      </c>
      <c r="AE25" s="49">
        <v>73</v>
      </c>
      <c r="AF25" s="78"/>
    </row>
    <row r="26" spans="1:32" ht="24.75" customHeight="1" hidden="1">
      <c r="A26" s="175"/>
      <c r="B26" s="178"/>
      <c r="C26" s="52" t="s">
        <v>78</v>
      </c>
      <c r="D26" s="89">
        <v>1</v>
      </c>
      <c r="E26" s="89">
        <v>0</v>
      </c>
      <c r="F26" s="89">
        <f t="shared" si="10"/>
        <v>1</v>
      </c>
      <c r="G26" s="111"/>
      <c r="H26" s="111"/>
      <c r="I26" s="111"/>
      <c r="J26" s="111"/>
      <c r="K26" s="111"/>
      <c r="L26" s="111"/>
      <c r="M26" s="75">
        <f t="shared" si="4"/>
        <v>0</v>
      </c>
      <c r="N26" s="111"/>
      <c r="O26" s="111"/>
      <c r="P26" s="110">
        <v>1</v>
      </c>
      <c r="Q26" s="111"/>
      <c r="R26" s="111"/>
      <c r="S26" s="111"/>
      <c r="T26" s="75">
        <f t="shared" si="5"/>
        <v>1</v>
      </c>
      <c r="U26" s="89">
        <f t="shared" si="6"/>
        <v>0</v>
      </c>
      <c r="V26" s="56">
        <f t="shared" si="6"/>
        <v>0</v>
      </c>
      <c r="W26" s="56">
        <f t="shared" si="6"/>
        <v>1</v>
      </c>
      <c r="X26" s="89">
        <f t="shared" si="6"/>
        <v>0</v>
      </c>
      <c r="Y26" s="89">
        <f t="shared" si="6"/>
        <v>0</v>
      </c>
      <c r="Z26" s="75">
        <f t="shared" si="6"/>
        <v>0</v>
      </c>
      <c r="AA26" s="75">
        <f t="shared" si="6"/>
        <v>1</v>
      </c>
      <c r="AB26" s="90">
        <f t="shared" si="7"/>
        <v>0.4</v>
      </c>
      <c r="AC26" s="90">
        <f t="shared" si="8"/>
        <v>40</v>
      </c>
      <c r="AD26" s="93">
        <f t="shared" si="2"/>
        <v>5</v>
      </c>
      <c r="AE26" s="49">
        <v>74</v>
      </c>
      <c r="AF26" s="78"/>
    </row>
    <row r="27" spans="1:32" ht="24.75" customHeight="1" hidden="1">
      <c r="A27" s="175"/>
      <c r="B27" s="178"/>
      <c r="C27" s="52" t="s">
        <v>88</v>
      </c>
      <c r="D27" s="89">
        <v>0</v>
      </c>
      <c r="E27" s="89">
        <v>3</v>
      </c>
      <c r="F27" s="89">
        <f t="shared" si="10"/>
        <v>3</v>
      </c>
      <c r="G27" s="111"/>
      <c r="H27" s="111"/>
      <c r="I27" s="111"/>
      <c r="J27" s="110">
        <v>0</v>
      </c>
      <c r="K27" s="111"/>
      <c r="L27" s="111"/>
      <c r="M27" s="75">
        <f t="shared" si="4"/>
        <v>0</v>
      </c>
      <c r="N27" s="111"/>
      <c r="O27" s="111"/>
      <c r="P27" s="110">
        <v>2</v>
      </c>
      <c r="Q27" s="110">
        <v>1</v>
      </c>
      <c r="R27" s="111"/>
      <c r="S27" s="111"/>
      <c r="T27" s="75">
        <f t="shared" si="5"/>
        <v>3</v>
      </c>
      <c r="U27" s="89">
        <f t="shared" si="6"/>
        <v>0</v>
      </c>
      <c r="V27" s="56">
        <f t="shared" si="6"/>
        <v>0</v>
      </c>
      <c r="W27" s="56">
        <f t="shared" si="6"/>
        <v>2</v>
      </c>
      <c r="X27" s="89">
        <f t="shared" si="6"/>
        <v>1</v>
      </c>
      <c r="Y27" s="89">
        <f t="shared" si="6"/>
        <v>0</v>
      </c>
      <c r="Z27" s="75">
        <f t="shared" si="6"/>
        <v>0</v>
      </c>
      <c r="AA27" s="75">
        <f t="shared" si="6"/>
        <v>3</v>
      </c>
      <c r="AB27" s="90">
        <f t="shared" si="7"/>
        <v>1.4</v>
      </c>
      <c r="AC27" s="90">
        <f t="shared" si="8"/>
        <v>46.666666666666664</v>
      </c>
      <c r="AD27" s="93">
        <f t="shared" si="2"/>
        <v>5</v>
      </c>
      <c r="AE27" s="49">
        <v>78</v>
      </c>
      <c r="AF27" s="78"/>
    </row>
    <row r="28" spans="1:32" ht="24.75" customHeight="1">
      <c r="A28" s="176"/>
      <c r="B28" s="179"/>
      <c r="C28" s="52" t="s">
        <v>159</v>
      </c>
      <c r="D28" s="89">
        <f>+D27+D26+D25+D24+D23+D22+D21</f>
        <v>4</v>
      </c>
      <c r="E28" s="89">
        <f aca="true" t="shared" si="11" ref="E28:S28">+E27+E26+E25+E24+E23+E22+E21</f>
        <v>23</v>
      </c>
      <c r="F28" s="89">
        <f t="shared" si="11"/>
        <v>27</v>
      </c>
      <c r="G28" s="110">
        <f t="shared" si="11"/>
        <v>0</v>
      </c>
      <c r="H28" s="110">
        <f t="shared" si="11"/>
        <v>0</v>
      </c>
      <c r="I28" s="110"/>
      <c r="J28" s="110">
        <f t="shared" si="11"/>
        <v>0</v>
      </c>
      <c r="K28" s="110">
        <f t="shared" si="11"/>
        <v>0</v>
      </c>
      <c r="L28" s="110"/>
      <c r="M28" s="75">
        <f t="shared" si="4"/>
        <v>0</v>
      </c>
      <c r="N28" s="110">
        <f t="shared" si="11"/>
        <v>0</v>
      </c>
      <c r="O28" s="110">
        <f t="shared" si="11"/>
        <v>0</v>
      </c>
      <c r="P28" s="110">
        <f t="shared" si="11"/>
        <v>4</v>
      </c>
      <c r="Q28" s="110">
        <f t="shared" si="11"/>
        <v>17</v>
      </c>
      <c r="R28" s="110">
        <f t="shared" si="11"/>
        <v>6</v>
      </c>
      <c r="S28" s="110">
        <f t="shared" si="11"/>
        <v>0</v>
      </c>
      <c r="T28" s="75">
        <f t="shared" si="5"/>
        <v>27</v>
      </c>
      <c r="U28" s="89">
        <f t="shared" si="6"/>
        <v>0</v>
      </c>
      <c r="V28" s="56">
        <f t="shared" si="6"/>
        <v>0</v>
      </c>
      <c r="W28" s="56">
        <f t="shared" si="6"/>
        <v>4</v>
      </c>
      <c r="X28" s="89">
        <f t="shared" si="6"/>
        <v>17</v>
      </c>
      <c r="Y28" s="89">
        <f t="shared" si="6"/>
        <v>6</v>
      </c>
      <c r="Z28" s="75">
        <f t="shared" si="6"/>
        <v>0</v>
      </c>
      <c r="AA28" s="75">
        <f t="shared" si="6"/>
        <v>27</v>
      </c>
      <c r="AB28" s="90">
        <f t="shared" si="7"/>
        <v>16.6</v>
      </c>
      <c r="AC28" s="90">
        <f t="shared" si="8"/>
        <v>61.48148148148148</v>
      </c>
      <c r="AD28" s="93">
        <f t="shared" si="2"/>
        <v>5</v>
      </c>
      <c r="AE28" s="49"/>
      <c r="AF28" s="78"/>
    </row>
    <row r="29" spans="1:32" ht="24.75" customHeight="1" hidden="1">
      <c r="A29" s="174">
        <v>4</v>
      </c>
      <c r="B29" s="177" t="s">
        <v>89</v>
      </c>
      <c r="C29" s="52" t="s">
        <v>244</v>
      </c>
      <c r="D29" s="89">
        <v>0</v>
      </c>
      <c r="E29" s="89">
        <v>3</v>
      </c>
      <c r="F29" s="89">
        <f>+E29+D29</f>
        <v>3</v>
      </c>
      <c r="G29" s="111"/>
      <c r="H29" s="111"/>
      <c r="I29" s="111"/>
      <c r="J29" s="110">
        <v>0</v>
      </c>
      <c r="K29" s="111"/>
      <c r="L29" s="111"/>
      <c r="M29" s="75">
        <f t="shared" si="4"/>
        <v>0</v>
      </c>
      <c r="N29" s="111"/>
      <c r="O29" s="111"/>
      <c r="P29" s="110">
        <v>1</v>
      </c>
      <c r="Q29" s="110">
        <v>2</v>
      </c>
      <c r="R29" s="111"/>
      <c r="S29" s="111"/>
      <c r="T29" s="75">
        <f t="shared" si="5"/>
        <v>3</v>
      </c>
      <c r="U29" s="89">
        <f t="shared" si="6"/>
        <v>0</v>
      </c>
      <c r="V29" s="56">
        <f t="shared" si="6"/>
        <v>0</v>
      </c>
      <c r="W29" s="56">
        <f t="shared" si="6"/>
        <v>1</v>
      </c>
      <c r="X29" s="89">
        <f t="shared" si="6"/>
        <v>2</v>
      </c>
      <c r="Y29" s="89">
        <f t="shared" si="6"/>
        <v>0</v>
      </c>
      <c r="Z29" s="75">
        <f t="shared" si="6"/>
        <v>0</v>
      </c>
      <c r="AA29" s="75">
        <f t="shared" si="6"/>
        <v>3</v>
      </c>
      <c r="AB29" s="90">
        <f t="shared" si="7"/>
        <v>1.6</v>
      </c>
      <c r="AC29" s="90">
        <f t="shared" si="8"/>
        <v>53.333333333333336</v>
      </c>
      <c r="AD29" s="93">
        <f t="shared" si="2"/>
        <v>5</v>
      </c>
      <c r="AE29" s="49">
        <v>76</v>
      </c>
      <c r="AF29" s="78"/>
    </row>
    <row r="30" spans="1:32" ht="24.75" customHeight="1" hidden="1">
      <c r="A30" s="175"/>
      <c r="B30" s="178"/>
      <c r="C30" s="52" t="s">
        <v>74</v>
      </c>
      <c r="D30" s="89">
        <v>4</v>
      </c>
      <c r="E30" s="89">
        <v>5</v>
      </c>
      <c r="F30" s="89">
        <f>+E30+D30</f>
        <v>9</v>
      </c>
      <c r="G30" s="111"/>
      <c r="H30" s="111"/>
      <c r="I30" s="111"/>
      <c r="J30" s="110">
        <v>0</v>
      </c>
      <c r="K30" s="111"/>
      <c r="L30" s="111"/>
      <c r="M30" s="75">
        <f t="shared" si="4"/>
        <v>0</v>
      </c>
      <c r="N30" s="111"/>
      <c r="O30" s="111"/>
      <c r="P30" s="110">
        <v>8</v>
      </c>
      <c r="Q30" s="110">
        <v>1</v>
      </c>
      <c r="R30" s="111"/>
      <c r="S30" s="111"/>
      <c r="T30" s="75">
        <f t="shared" si="5"/>
        <v>9</v>
      </c>
      <c r="U30" s="89">
        <f t="shared" si="6"/>
        <v>0</v>
      </c>
      <c r="V30" s="56">
        <f t="shared" si="6"/>
        <v>0</v>
      </c>
      <c r="W30" s="56">
        <f t="shared" si="6"/>
        <v>8</v>
      </c>
      <c r="X30" s="89">
        <f t="shared" si="6"/>
        <v>1</v>
      </c>
      <c r="Y30" s="89">
        <f t="shared" si="6"/>
        <v>0</v>
      </c>
      <c r="Z30" s="75">
        <f t="shared" si="6"/>
        <v>0</v>
      </c>
      <c r="AA30" s="75">
        <f t="shared" si="6"/>
        <v>9</v>
      </c>
      <c r="AB30" s="90">
        <f t="shared" si="7"/>
        <v>3.8000000000000003</v>
      </c>
      <c r="AC30" s="90">
        <f t="shared" si="8"/>
        <v>42.22222222222223</v>
      </c>
      <c r="AD30" s="93">
        <f t="shared" si="2"/>
        <v>5</v>
      </c>
      <c r="AE30" s="49">
        <v>77</v>
      </c>
      <c r="AF30" s="78"/>
    </row>
    <row r="31" spans="1:32" ht="24.75" customHeight="1">
      <c r="A31" s="176"/>
      <c r="B31" s="179"/>
      <c r="C31" s="52" t="s">
        <v>159</v>
      </c>
      <c r="D31" s="89">
        <f>+D30+D29</f>
        <v>4</v>
      </c>
      <c r="E31" s="89">
        <f aca="true" t="shared" si="12" ref="E31:S31">+E30+E29</f>
        <v>8</v>
      </c>
      <c r="F31" s="89">
        <f t="shared" si="12"/>
        <v>12</v>
      </c>
      <c r="G31" s="110">
        <f t="shared" si="12"/>
        <v>0</v>
      </c>
      <c r="H31" s="110">
        <f t="shared" si="12"/>
        <v>0</v>
      </c>
      <c r="I31" s="110"/>
      <c r="J31" s="110">
        <f t="shared" si="12"/>
        <v>0</v>
      </c>
      <c r="K31" s="110">
        <f t="shared" si="12"/>
        <v>0</v>
      </c>
      <c r="L31" s="110"/>
      <c r="M31" s="75">
        <f t="shared" si="4"/>
        <v>0</v>
      </c>
      <c r="N31" s="110">
        <f t="shared" si="12"/>
        <v>0</v>
      </c>
      <c r="O31" s="110">
        <f t="shared" si="12"/>
        <v>0</v>
      </c>
      <c r="P31" s="110">
        <f t="shared" si="12"/>
        <v>9</v>
      </c>
      <c r="Q31" s="110">
        <f t="shared" si="12"/>
        <v>3</v>
      </c>
      <c r="R31" s="110">
        <f t="shared" si="12"/>
        <v>0</v>
      </c>
      <c r="S31" s="110">
        <f t="shared" si="12"/>
        <v>0</v>
      </c>
      <c r="T31" s="75">
        <f t="shared" si="5"/>
        <v>12</v>
      </c>
      <c r="U31" s="89">
        <f t="shared" si="6"/>
        <v>0</v>
      </c>
      <c r="V31" s="56">
        <f t="shared" si="6"/>
        <v>0</v>
      </c>
      <c r="W31" s="56">
        <f t="shared" si="6"/>
        <v>9</v>
      </c>
      <c r="X31" s="89">
        <f t="shared" si="6"/>
        <v>3</v>
      </c>
      <c r="Y31" s="89">
        <f t="shared" si="6"/>
        <v>0</v>
      </c>
      <c r="Z31" s="75">
        <f t="shared" si="6"/>
        <v>0</v>
      </c>
      <c r="AA31" s="75">
        <f t="shared" si="6"/>
        <v>12</v>
      </c>
      <c r="AB31" s="90">
        <f t="shared" si="7"/>
        <v>5.4</v>
      </c>
      <c r="AC31" s="90">
        <f t="shared" si="8"/>
        <v>45</v>
      </c>
      <c r="AD31" s="93">
        <f t="shared" si="2"/>
        <v>5</v>
      </c>
      <c r="AE31" s="49"/>
      <c r="AF31" s="78"/>
    </row>
    <row r="32" spans="1:32" ht="24.75" customHeight="1" hidden="1">
      <c r="A32" s="174">
        <v>5</v>
      </c>
      <c r="B32" s="177" t="s">
        <v>204</v>
      </c>
      <c r="C32" s="52" t="s">
        <v>254</v>
      </c>
      <c r="D32" s="89">
        <v>3</v>
      </c>
      <c r="E32" s="89">
        <v>1</v>
      </c>
      <c r="F32" s="89">
        <f>+E32+D32</f>
        <v>4</v>
      </c>
      <c r="G32" s="111"/>
      <c r="H32" s="111"/>
      <c r="I32" s="111"/>
      <c r="J32" s="110">
        <v>0</v>
      </c>
      <c r="K32" s="111"/>
      <c r="L32" s="111"/>
      <c r="M32" s="75">
        <f t="shared" si="4"/>
        <v>0</v>
      </c>
      <c r="N32" s="111"/>
      <c r="O32" s="111"/>
      <c r="P32" s="111"/>
      <c r="Q32" s="110">
        <v>4</v>
      </c>
      <c r="R32" s="111"/>
      <c r="S32" s="111"/>
      <c r="T32" s="75">
        <f t="shared" si="5"/>
        <v>4</v>
      </c>
      <c r="U32" s="89">
        <f t="shared" si="6"/>
        <v>0</v>
      </c>
      <c r="V32" s="56">
        <f t="shared" si="6"/>
        <v>0</v>
      </c>
      <c r="W32" s="56">
        <f t="shared" si="6"/>
        <v>0</v>
      </c>
      <c r="X32" s="89">
        <f t="shared" si="6"/>
        <v>4</v>
      </c>
      <c r="Y32" s="89">
        <f t="shared" si="6"/>
        <v>0</v>
      </c>
      <c r="Z32" s="75">
        <f t="shared" si="6"/>
        <v>0</v>
      </c>
      <c r="AA32" s="75">
        <f t="shared" si="6"/>
        <v>4</v>
      </c>
      <c r="AB32" s="90">
        <f t="shared" si="7"/>
        <v>2.4</v>
      </c>
      <c r="AC32" s="90">
        <f t="shared" si="8"/>
        <v>60</v>
      </c>
      <c r="AD32" s="93">
        <f t="shared" si="2"/>
        <v>5</v>
      </c>
      <c r="AE32" s="49">
        <v>27</v>
      </c>
      <c r="AF32" s="78"/>
    </row>
    <row r="33" spans="1:32" ht="24.75" customHeight="1" hidden="1">
      <c r="A33" s="175"/>
      <c r="B33" s="178"/>
      <c r="C33" s="52" t="s">
        <v>188</v>
      </c>
      <c r="D33" s="89">
        <v>36</v>
      </c>
      <c r="E33" s="89">
        <v>0</v>
      </c>
      <c r="F33" s="89">
        <f>+E33+D33</f>
        <v>36</v>
      </c>
      <c r="G33" s="111"/>
      <c r="H33" s="111"/>
      <c r="I33" s="111"/>
      <c r="J33" s="111"/>
      <c r="K33" s="110">
        <v>0</v>
      </c>
      <c r="L33" s="110"/>
      <c r="M33" s="75">
        <f t="shared" si="4"/>
        <v>0</v>
      </c>
      <c r="N33" s="111"/>
      <c r="O33" s="111"/>
      <c r="P33" s="111"/>
      <c r="Q33" s="111"/>
      <c r="R33" s="110">
        <v>36</v>
      </c>
      <c r="S33" s="111"/>
      <c r="T33" s="75">
        <f t="shared" si="5"/>
        <v>36</v>
      </c>
      <c r="U33" s="89">
        <f t="shared" si="6"/>
        <v>0</v>
      </c>
      <c r="V33" s="56">
        <f t="shared" si="6"/>
        <v>0</v>
      </c>
      <c r="W33" s="56">
        <f t="shared" si="6"/>
        <v>0</v>
      </c>
      <c r="X33" s="89">
        <f t="shared" si="6"/>
        <v>0</v>
      </c>
      <c r="Y33" s="89">
        <f t="shared" si="6"/>
        <v>36</v>
      </c>
      <c r="Z33" s="75">
        <f t="shared" si="6"/>
        <v>0</v>
      </c>
      <c r="AA33" s="75">
        <f t="shared" si="6"/>
        <v>36</v>
      </c>
      <c r="AB33" s="90">
        <f t="shared" si="7"/>
        <v>28.8</v>
      </c>
      <c r="AC33" s="90">
        <f t="shared" si="8"/>
        <v>80</v>
      </c>
      <c r="AD33" s="93">
        <f t="shared" si="2"/>
        <v>5</v>
      </c>
      <c r="AE33" s="49">
        <v>48</v>
      </c>
      <c r="AF33" s="78"/>
    </row>
    <row r="34" spans="1:32" ht="24.75" customHeight="1">
      <c r="A34" s="176"/>
      <c r="B34" s="179"/>
      <c r="C34" s="52" t="s">
        <v>159</v>
      </c>
      <c r="D34" s="89">
        <f>+D33+D32</f>
        <v>39</v>
      </c>
      <c r="E34" s="89">
        <f aca="true" t="shared" si="13" ref="E34:S34">+E33+E32</f>
        <v>1</v>
      </c>
      <c r="F34" s="89">
        <f t="shared" si="13"/>
        <v>40</v>
      </c>
      <c r="G34" s="110">
        <f t="shared" si="13"/>
        <v>0</v>
      </c>
      <c r="H34" s="110">
        <f t="shared" si="13"/>
        <v>0</v>
      </c>
      <c r="I34" s="110"/>
      <c r="J34" s="110">
        <f t="shared" si="13"/>
        <v>0</v>
      </c>
      <c r="K34" s="110">
        <f t="shared" si="13"/>
        <v>0</v>
      </c>
      <c r="L34" s="110"/>
      <c r="M34" s="75">
        <f t="shared" si="4"/>
        <v>0</v>
      </c>
      <c r="N34" s="110">
        <f t="shared" si="13"/>
        <v>0</v>
      </c>
      <c r="O34" s="110">
        <f t="shared" si="13"/>
        <v>0</v>
      </c>
      <c r="P34" s="110">
        <f t="shared" si="13"/>
        <v>0</v>
      </c>
      <c r="Q34" s="110">
        <f t="shared" si="13"/>
        <v>4</v>
      </c>
      <c r="R34" s="110">
        <f t="shared" si="13"/>
        <v>36</v>
      </c>
      <c r="S34" s="110">
        <f t="shared" si="13"/>
        <v>0</v>
      </c>
      <c r="T34" s="75">
        <f t="shared" si="5"/>
        <v>40</v>
      </c>
      <c r="U34" s="89">
        <f t="shared" si="6"/>
        <v>0</v>
      </c>
      <c r="V34" s="56">
        <f t="shared" si="6"/>
        <v>0</v>
      </c>
      <c r="W34" s="56">
        <f t="shared" si="6"/>
        <v>0</v>
      </c>
      <c r="X34" s="89">
        <f t="shared" si="6"/>
        <v>4</v>
      </c>
      <c r="Y34" s="89">
        <f t="shared" si="6"/>
        <v>36</v>
      </c>
      <c r="Z34" s="75">
        <f t="shared" si="6"/>
        <v>0</v>
      </c>
      <c r="AA34" s="75">
        <f t="shared" si="6"/>
        <v>40</v>
      </c>
      <c r="AB34" s="90">
        <f t="shared" si="7"/>
        <v>31.2</v>
      </c>
      <c r="AC34" s="90">
        <f t="shared" si="8"/>
        <v>78</v>
      </c>
      <c r="AD34" s="93">
        <f t="shared" si="2"/>
        <v>5</v>
      </c>
      <c r="AE34" s="49"/>
      <c r="AF34" s="78"/>
    </row>
    <row r="35" spans="1:32" ht="24.75" customHeight="1" hidden="1">
      <c r="A35" s="174">
        <v>6</v>
      </c>
      <c r="B35" s="177" t="s">
        <v>138</v>
      </c>
      <c r="C35" s="52" t="s">
        <v>243</v>
      </c>
      <c r="D35" s="89">
        <v>6</v>
      </c>
      <c r="E35" s="89">
        <v>0</v>
      </c>
      <c r="F35" s="89">
        <f aca="true" t="shared" si="14" ref="F35:F57">+E35+D35</f>
        <v>6</v>
      </c>
      <c r="G35" s="111"/>
      <c r="H35" s="111"/>
      <c r="I35" s="111"/>
      <c r="J35" s="111"/>
      <c r="K35" s="111"/>
      <c r="L35" s="111"/>
      <c r="M35" s="75">
        <f t="shared" si="4"/>
        <v>0</v>
      </c>
      <c r="N35" s="111"/>
      <c r="O35" s="111"/>
      <c r="P35" s="110">
        <v>6</v>
      </c>
      <c r="Q35" s="111"/>
      <c r="R35" s="111"/>
      <c r="S35" s="111"/>
      <c r="T35" s="75">
        <f t="shared" si="5"/>
        <v>6</v>
      </c>
      <c r="U35" s="89">
        <f t="shared" si="6"/>
        <v>0</v>
      </c>
      <c r="V35" s="56">
        <f t="shared" si="6"/>
        <v>0</v>
      </c>
      <c r="W35" s="56">
        <f t="shared" si="6"/>
        <v>6</v>
      </c>
      <c r="X35" s="89">
        <f t="shared" si="6"/>
        <v>0</v>
      </c>
      <c r="Y35" s="89">
        <f t="shared" si="6"/>
        <v>0</v>
      </c>
      <c r="Z35" s="75">
        <f t="shared" si="6"/>
        <v>0</v>
      </c>
      <c r="AA35" s="75">
        <f t="shared" si="6"/>
        <v>6</v>
      </c>
      <c r="AB35" s="90">
        <f t="shared" si="7"/>
        <v>2.4000000000000004</v>
      </c>
      <c r="AC35" s="90">
        <f t="shared" si="8"/>
        <v>40.00000000000001</v>
      </c>
      <c r="AD35" s="93">
        <f t="shared" si="2"/>
        <v>5.000000000000001</v>
      </c>
      <c r="AE35" s="49">
        <v>11</v>
      </c>
      <c r="AF35" s="78"/>
    </row>
    <row r="36" spans="1:32" ht="24.75" customHeight="1" hidden="1">
      <c r="A36" s="175"/>
      <c r="B36" s="178"/>
      <c r="C36" s="52" t="s">
        <v>189</v>
      </c>
      <c r="D36" s="89">
        <v>0</v>
      </c>
      <c r="E36" s="89">
        <v>1</v>
      </c>
      <c r="F36" s="89">
        <f t="shared" si="14"/>
        <v>1</v>
      </c>
      <c r="G36" s="111"/>
      <c r="H36" s="111"/>
      <c r="I36" s="111"/>
      <c r="J36" s="111"/>
      <c r="K36" s="110">
        <v>0</v>
      </c>
      <c r="L36" s="110"/>
      <c r="M36" s="75">
        <f t="shared" si="4"/>
        <v>0</v>
      </c>
      <c r="N36" s="111"/>
      <c r="O36" s="111"/>
      <c r="P36" s="111"/>
      <c r="Q36" s="111"/>
      <c r="R36" s="110">
        <v>1</v>
      </c>
      <c r="S36" s="111"/>
      <c r="T36" s="75">
        <f t="shared" si="5"/>
        <v>1</v>
      </c>
      <c r="U36" s="89">
        <f t="shared" si="6"/>
        <v>0</v>
      </c>
      <c r="V36" s="56">
        <f t="shared" si="6"/>
        <v>0</v>
      </c>
      <c r="W36" s="56">
        <f t="shared" si="6"/>
        <v>0</v>
      </c>
      <c r="X36" s="89">
        <f t="shared" si="6"/>
        <v>0</v>
      </c>
      <c r="Y36" s="89">
        <f t="shared" si="6"/>
        <v>1</v>
      </c>
      <c r="Z36" s="75">
        <f t="shared" si="6"/>
        <v>0</v>
      </c>
      <c r="AA36" s="75">
        <f t="shared" si="6"/>
        <v>1</v>
      </c>
      <c r="AB36" s="90">
        <f t="shared" si="7"/>
        <v>0.8</v>
      </c>
      <c r="AC36" s="90">
        <f t="shared" si="8"/>
        <v>80</v>
      </c>
      <c r="AD36" s="93">
        <f t="shared" si="2"/>
        <v>5</v>
      </c>
      <c r="AE36" s="49">
        <v>12</v>
      </c>
      <c r="AF36" s="78"/>
    </row>
    <row r="37" spans="1:32" ht="24.75" customHeight="1" hidden="1">
      <c r="A37" s="175"/>
      <c r="B37" s="178"/>
      <c r="C37" s="52" t="s">
        <v>190</v>
      </c>
      <c r="D37" s="89">
        <v>2</v>
      </c>
      <c r="E37" s="89">
        <v>91</v>
      </c>
      <c r="F37" s="89">
        <f t="shared" si="14"/>
        <v>93</v>
      </c>
      <c r="G37" s="111"/>
      <c r="H37" s="111"/>
      <c r="I37" s="111"/>
      <c r="J37" s="110">
        <v>0</v>
      </c>
      <c r="K37" s="110">
        <v>0</v>
      </c>
      <c r="L37" s="110"/>
      <c r="M37" s="75">
        <f t="shared" si="4"/>
        <v>0</v>
      </c>
      <c r="N37" s="111"/>
      <c r="O37" s="111"/>
      <c r="P37" s="110">
        <v>3</v>
      </c>
      <c r="Q37" s="110">
        <v>9</v>
      </c>
      <c r="R37" s="110">
        <v>81</v>
      </c>
      <c r="S37" s="111"/>
      <c r="T37" s="75">
        <f t="shared" si="5"/>
        <v>93</v>
      </c>
      <c r="U37" s="89">
        <f t="shared" si="6"/>
        <v>0</v>
      </c>
      <c r="V37" s="56">
        <f t="shared" si="6"/>
        <v>0</v>
      </c>
      <c r="W37" s="56">
        <f t="shared" si="6"/>
        <v>3</v>
      </c>
      <c r="X37" s="89">
        <f t="shared" si="6"/>
        <v>9</v>
      </c>
      <c r="Y37" s="89">
        <f t="shared" si="6"/>
        <v>81</v>
      </c>
      <c r="Z37" s="75">
        <f t="shared" si="6"/>
        <v>0</v>
      </c>
      <c r="AA37" s="75">
        <f t="shared" si="6"/>
        <v>93</v>
      </c>
      <c r="AB37" s="90">
        <f t="shared" si="7"/>
        <v>71.4</v>
      </c>
      <c r="AC37" s="90">
        <f t="shared" si="8"/>
        <v>76.7741935483871</v>
      </c>
      <c r="AD37" s="93">
        <f t="shared" si="2"/>
        <v>5</v>
      </c>
      <c r="AE37" s="49">
        <v>13</v>
      </c>
      <c r="AF37" s="78"/>
    </row>
    <row r="38" spans="1:32" ht="24.75" customHeight="1" hidden="1">
      <c r="A38" s="175"/>
      <c r="B38" s="178"/>
      <c r="C38" s="52" t="s">
        <v>85</v>
      </c>
      <c r="D38" s="89">
        <v>0</v>
      </c>
      <c r="E38" s="89">
        <v>2</v>
      </c>
      <c r="F38" s="89">
        <f t="shared" si="14"/>
        <v>2</v>
      </c>
      <c r="G38" s="111"/>
      <c r="H38" s="111"/>
      <c r="I38" s="111"/>
      <c r="J38" s="110">
        <v>0</v>
      </c>
      <c r="K38" s="111"/>
      <c r="L38" s="111"/>
      <c r="M38" s="75">
        <f t="shared" si="4"/>
        <v>0</v>
      </c>
      <c r="N38" s="111"/>
      <c r="O38" s="111"/>
      <c r="P38" s="111"/>
      <c r="Q38" s="110">
        <v>2</v>
      </c>
      <c r="R38" s="111"/>
      <c r="S38" s="111"/>
      <c r="T38" s="75">
        <f t="shared" si="5"/>
        <v>2</v>
      </c>
      <c r="U38" s="89">
        <f t="shared" si="6"/>
        <v>0</v>
      </c>
      <c r="V38" s="56">
        <f t="shared" si="6"/>
        <v>0</v>
      </c>
      <c r="W38" s="56">
        <f t="shared" si="6"/>
        <v>0</v>
      </c>
      <c r="X38" s="89">
        <f t="shared" si="6"/>
        <v>2</v>
      </c>
      <c r="Y38" s="89">
        <f t="shared" si="6"/>
        <v>0</v>
      </c>
      <c r="Z38" s="75">
        <f t="shared" si="6"/>
        <v>0</v>
      </c>
      <c r="AA38" s="75">
        <f t="shared" si="6"/>
        <v>2</v>
      </c>
      <c r="AB38" s="90">
        <f t="shared" si="7"/>
        <v>1.2</v>
      </c>
      <c r="AC38" s="90">
        <f t="shared" si="8"/>
        <v>60</v>
      </c>
      <c r="AD38" s="93">
        <f aca="true" t="shared" si="15" ref="AD38:AD69">IF(AC38*5/40&gt;5,5,AC38*5/40)</f>
        <v>5</v>
      </c>
      <c r="AE38" s="49">
        <v>14</v>
      </c>
      <c r="AF38" s="78"/>
    </row>
    <row r="39" spans="1:32" ht="24.75" customHeight="1" hidden="1">
      <c r="A39" s="175"/>
      <c r="B39" s="178"/>
      <c r="C39" s="52" t="s">
        <v>126</v>
      </c>
      <c r="D39" s="89">
        <v>0</v>
      </c>
      <c r="E39" s="89">
        <v>2</v>
      </c>
      <c r="F39" s="89">
        <f t="shared" si="14"/>
        <v>2</v>
      </c>
      <c r="G39" s="110">
        <v>1</v>
      </c>
      <c r="H39" s="111"/>
      <c r="I39" s="111"/>
      <c r="J39" s="110">
        <v>1</v>
      </c>
      <c r="K39" s="111"/>
      <c r="L39" s="111"/>
      <c r="M39" s="75">
        <f t="shared" si="4"/>
        <v>2</v>
      </c>
      <c r="N39" s="110">
        <v>0</v>
      </c>
      <c r="O39" s="111"/>
      <c r="P39" s="111"/>
      <c r="Q39" s="110">
        <v>0</v>
      </c>
      <c r="R39" s="111"/>
      <c r="S39" s="111"/>
      <c r="T39" s="75">
        <f t="shared" si="5"/>
        <v>0</v>
      </c>
      <c r="U39" s="89">
        <f t="shared" si="6"/>
        <v>1</v>
      </c>
      <c r="V39" s="56">
        <f t="shared" si="6"/>
        <v>0</v>
      </c>
      <c r="W39" s="56">
        <f t="shared" si="6"/>
        <v>0</v>
      </c>
      <c r="X39" s="89">
        <f t="shared" si="6"/>
        <v>1</v>
      </c>
      <c r="Y39" s="89">
        <f t="shared" si="6"/>
        <v>0</v>
      </c>
      <c r="Z39" s="75">
        <f t="shared" si="6"/>
        <v>0</v>
      </c>
      <c r="AA39" s="75">
        <f t="shared" si="6"/>
        <v>2</v>
      </c>
      <c r="AB39" s="90">
        <f t="shared" si="7"/>
        <v>0.7</v>
      </c>
      <c r="AC39" s="90">
        <f t="shared" si="8"/>
        <v>35</v>
      </c>
      <c r="AD39" s="93">
        <f t="shared" si="15"/>
        <v>4.375</v>
      </c>
      <c r="AE39" s="49">
        <v>15</v>
      </c>
      <c r="AF39" s="78"/>
    </row>
    <row r="40" spans="1:32" ht="24.75" customHeight="1" hidden="1">
      <c r="A40" s="175"/>
      <c r="B40" s="178"/>
      <c r="C40" s="52" t="s">
        <v>109</v>
      </c>
      <c r="D40" s="89">
        <v>0</v>
      </c>
      <c r="E40" s="89">
        <v>40</v>
      </c>
      <c r="F40" s="89">
        <f t="shared" si="14"/>
        <v>40</v>
      </c>
      <c r="G40" s="110">
        <v>4</v>
      </c>
      <c r="H40" s="110">
        <v>6</v>
      </c>
      <c r="I40" s="110"/>
      <c r="J40" s="110">
        <v>22</v>
      </c>
      <c r="K40" s="110">
        <v>8</v>
      </c>
      <c r="L40" s="110"/>
      <c r="M40" s="75">
        <f t="shared" si="4"/>
        <v>40</v>
      </c>
      <c r="N40" s="110">
        <v>0</v>
      </c>
      <c r="O40" s="110">
        <v>0</v>
      </c>
      <c r="P40" s="111"/>
      <c r="Q40" s="110">
        <v>0</v>
      </c>
      <c r="R40" s="110">
        <v>0</v>
      </c>
      <c r="S40" s="111"/>
      <c r="T40" s="75">
        <f t="shared" si="5"/>
        <v>0</v>
      </c>
      <c r="U40" s="89">
        <f t="shared" si="6"/>
        <v>4</v>
      </c>
      <c r="V40" s="56">
        <f t="shared" si="6"/>
        <v>6</v>
      </c>
      <c r="W40" s="56">
        <f t="shared" si="6"/>
        <v>0</v>
      </c>
      <c r="X40" s="89">
        <f t="shared" si="6"/>
        <v>22</v>
      </c>
      <c r="Y40" s="89">
        <f t="shared" si="6"/>
        <v>8</v>
      </c>
      <c r="Z40" s="75">
        <f t="shared" si="6"/>
        <v>0</v>
      </c>
      <c r="AA40" s="75">
        <f t="shared" si="6"/>
        <v>40</v>
      </c>
      <c r="AB40" s="90">
        <f t="shared" si="7"/>
        <v>21.2</v>
      </c>
      <c r="AC40" s="90">
        <f t="shared" si="8"/>
        <v>53</v>
      </c>
      <c r="AD40" s="93">
        <f t="shared" si="15"/>
        <v>5</v>
      </c>
      <c r="AE40" s="49">
        <v>16</v>
      </c>
      <c r="AF40" s="78"/>
    </row>
    <row r="41" spans="1:32" ht="24.75" customHeight="1" hidden="1">
      <c r="A41" s="175"/>
      <c r="B41" s="178"/>
      <c r="C41" s="52" t="s">
        <v>50</v>
      </c>
      <c r="D41" s="89">
        <v>0</v>
      </c>
      <c r="E41" s="89">
        <v>3</v>
      </c>
      <c r="F41" s="89">
        <f t="shared" si="14"/>
        <v>3</v>
      </c>
      <c r="G41" s="111"/>
      <c r="H41" s="111"/>
      <c r="I41" s="111"/>
      <c r="J41" s="111"/>
      <c r="K41" s="110">
        <v>0</v>
      </c>
      <c r="L41" s="110"/>
      <c r="M41" s="75">
        <f t="shared" si="4"/>
        <v>0</v>
      </c>
      <c r="N41" s="111"/>
      <c r="O41" s="111"/>
      <c r="P41" s="111"/>
      <c r="Q41" s="111"/>
      <c r="R41" s="110">
        <v>3</v>
      </c>
      <c r="S41" s="111"/>
      <c r="T41" s="75">
        <f t="shared" si="5"/>
        <v>3</v>
      </c>
      <c r="U41" s="89">
        <f t="shared" si="6"/>
        <v>0</v>
      </c>
      <c r="V41" s="56">
        <f t="shared" si="6"/>
        <v>0</v>
      </c>
      <c r="W41" s="56">
        <f t="shared" si="6"/>
        <v>0</v>
      </c>
      <c r="X41" s="89">
        <f t="shared" si="6"/>
        <v>0</v>
      </c>
      <c r="Y41" s="89">
        <f t="shared" si="6"/>
        <v>3</v>
      </c>
      <c r="Z41" s="75">
        <f t="shared" si="6"/>
        <v>0</v>
      </c>
      <c r="AA41" s="75">
        <f t="shared" si="6"/>
        <v>3</v>
      </c>
      <c r="AB41" s="90">
        <f t="shared" si="7"/>
        <v>2.4000000000000004</v>
      </c>
      <c r="AC41" s="90">
        <f t="shared" si="8"/>
        <v>80.00000000000001</v>
      </c>
      <c r="AD41" s="93">
        <f t="shared" si="15"/>
        <v>5</v>
      </c>
      <c r="AE41" s="49">
        <v>22</v>
      </c>
      <c r="AF41" s="78"/>
    </row>
    <row r="42" spans="1:32" ht="24.75" customHeight="1" hidden="1">
      <c r="A42" s="175"/>
      <c r="B42" s="178"/>
      <c r="C42" s="52" t="s">
        <v>151</v>
      </c>
      <c r="D42" s="89">
        <v>0</v>
      </c>
      <c r="E42" s="89">
        <v>1</v>
      </c>
      <c r="F42" s="89">
        <f t="shared" si="14"/>
        <v>1</v>
      </c>
      <c r="G42" s="111"/>
      <c r="H42" s="111"/>
      <c r="I42" s="111"/>
      <c r="J42" s="110">
        <v>0</v>
      </c>
      <c r="K42" s="111"/>
      <c r="L42" s="111"/>
      <c r="M42" s="75">
        <f t="shared" si="4"/>
        <v>0</v>
      </c>
      <c r="N42" s="111"/>
      <c r="O42" s="111"/>
      <c r="P42" s="111"/>
      <c r="Q42" s="110">
        <v>1</v>
      </c>
      <c r="R42" s="111"/>
      <c r="S42" s="111"/>
      <c r="T42" s="75">
        <f t="shared" si="5"/>
        <v>1</v>
      </c>
      <c r="U42" s="89">
        <f t="shared" si="6"/>
        <v>0</v>
      </c>
      <c r="V42" s="56">
        <f t="shared" si="6"/>
        <v>0</v>
      </c>
      <c r="W42" s="56">
        <f t="shared" si="6"/>
        <v>0</v>
      </c>
      <c r="X42" s="89">
        <f t="shared" si="6"/>
        <v>1</v>
      </c>
      <c r="Y42" s="89">
        <f t="shared" si="6"/>
        <v>0</v>
      </c>
      <c r="Z42" s="75">
        <f t="shared" si="6"/>
        <v>0</v>
      </c>
      <c r="AA42" s="75">
        <f t="shared" si="6"/>
        <v>1</v>
      </c>
      <c r="AB42" s="90">
        <f t="shared" si="7"/>
        <v>0.6</v>
      </c>
      <c r="AC42" s="90">
        <f t="shared" si="8"/>
        <v>60</v>
      </c>
      <c r="AD42" s="93">
        <f t="shared" si="15"/>
        <v>5</v>
      </c>
      <c r="AE42" s="49">
        <v>23</v>
      </c>
      <c r="AF42" s="78"/>
    </row>
    <row r="43" spans="1:32" ht="24.75" customHeight="1" hidden="1">
      <c r="A43" s="175"/>
      <c r="B43" s="178"/>
      <c r="C43" s="52" t="s">
        <v>141</v>
      </c>
      <c r="D43" s="89">
        <v>0</v>
      </c>
      <c r="E43" s="89">
        <v>5</v>
      </c>
      <c r="F43" s="89">
        <f t="shared" si="14"/>
        <v>5</v>
      </c>
      <c r="G43" s="111"/>
      <c r="H43" s="111"/>
      <c r="I43" s="111"/>
      <c r="J43" s="110">
        <v>0</v>
      </c>
      <c r="K43" s="110">
        <v>0</v>
      </c>
      <c r="L43" s="110"/>
      <c r="M43" s="75">
        <f t="shared" si="4"/>
        <v>0</v>
      </c>
      <c r="N43" s="111"/>
      <c r="O43" s="111"/>
      <c r="P43" s="111"/>
      <c r="Q43" s="110">
        <v>1</v>
      </c>
      <c r="R43" s="110">
        <v>4</v>
      </c>
      <c r="S43" s="111"/>
      <c r="T43" s="75">
        <f t="shared" si="5"/>
        <v>5</v>
      </c>
      <c r="U43" s="89">
        <f t="shared" si="6"/>
        <v>0</v>
      </c>
      <c r="V43" s="56">
        <f t="shared" si="6"/>
        <v>0</v>
      </c>
      <c r="W43" s="56">
        <f t="shared" si="6"/>
        <v>0</v>
      </c>
      <c r="X43" s="89">
        <f aca="true" t="shared" si="16" ref="X43:AA106">+Q43+J43</f>
        <v>1</v>
      </c>
      <c r="Y43" s="89">
        <f t="shared" si="16"/>
        <v>4</v>
      </c>
      <c r="Z43" s="75">
        <f t="shared" si="16"/>
        <v>0</v>
      </c>
      <c r="AA43" s="75">
        <f t="shared" si="16"/>
        <v>5</v>
      </c>
      <c r="AB43" s="90">
        <f t="shared" si="7"/>
        <v>3.8000000000000003</v>
      </c>
      <c r="AC43" s="90">
        <f t="shared" si="8"/>
        <v>76</v>
      </c>
      <c r="AD43" s="93">
        <f t="shared" si="15"/>
        <v>5</v>
      </c>
      <c r="AE43" s="49">
        <v>25</v>
      </c>
      <c r="AF43" s="78"/>
    </row>
    <row r="44" spans="1:32" ht="24.75" customHeight="1" hidden="1">
      <c r="A44" s="175"/>
      <c r="B44" s="178"/>
      <c r="C44" s="52" t="s">
        <v>236</v>
      </c>
      <c r="D44" s="89">
        <v>0</v>
      </c>
      <c r="E44" s="89">
        <v>2</v>
      </c>
      <c r="F44" s="89">
        <f t="shared" si="14"/>
        <v>2</v>
      </c>
      <c r="G44" s="111"/>
      <c r="H44" s="111"/>
      <c r="I44" s="111"/>
      <c r="J44" s="110">
        <v>0</v>
      </c>
      <c r="K44" s="110">
        <v>0</v>
      </c>
      <c r="L44" s="110"/>
      <c r="M44" s="75">
        <f t="shared" si="4"/>
        <v>0</v>
      </c>
      <c r="N44" s="111"/>
      <c r="O44" s="111"/>
      <c r="P44" s="111"/>
      <c r="Q44" s="110">
        <v>1</v>
      </c>
      <c r="R44" s="110">
        <v>1</v>
      </c>
      <c r="S44" s="111"/>
      <c r="T44" s="75">
        <f t="shared" si="5"/>
        <v>2</v>
      </c>
      <c r="U44" s="89">
        <f aca="true" t="shared" si="17" ref="U44:Z107">+N44+G44</f>
        <v>0</v>
      </c>
      <c r="V44" s="56">
        <f t="shared" si="17"/>
        <v>0</v>
      </c>
      <c r="W44" s="56">
        <f t="shared" si="17"/>
        <v>0</v>
      </c>
      <c r="X44" s="89">
        <f t="shared" si="16"/>
        <v>1</v>
      </c>
      <c r="Y44" s="89">
        <f t="shared" si="16"/>
        <v>1</v>
      </c>
      <c r="Z44" s="75">
        <f t="shared" si="16"/>
        <v>0</v>
      </c>
      <c r="AA44" s="75">
        <f t="shared" si="16"/>
        <v>2</v>
      </c>
      <c r="AB44" s="90">
        <f t="shared" si="7"/>
        <v>1.4</v>
      </c>
      <c r="AC44" s="90">
        <f t="shared" si="8"/>
        <v>70</v>
      </c>
      <c r="AD44" s="93">
        <f t="shared" si="15"/>
        <v>5</v>
      </c>
      <c r="AE44" s="49">
        <v>26</v>
      </c>
      <c r="AF44" s="78"/>
    </row>
    <row r="45" spans="1:32" ht="24.75" customHeight="1" hidden="1">
      <c r="A45" s="175"/>
      <c r="B45" s="178"/>
      <c r="C45" s="52" t="s">
        <v>33</v>
      </c>
      <c r="D45" s="89">
        <v>0</v>
      </c>
      <c r="E45" s="89">
        <v>3</v>
      </c>
      <c r="F45" s="89">
        <f t="shared" si="14"/>
        <v>3</v>
      </c>
      <c r="G45" s="111"/>
      <c r="H45" s="111"/>
      <c r="I45" s="111"/>
      <c r="J45" s="110">
        <v>0</v>
      </c>
      <c r="K45" s="110">
        <v>0</v>
      </c>
      <c r="L45" s="110"/>
      <c r="M45" s="75">
        <f t="shared" si="4"/>
        <v>0</v>
      </c>
      <c r="N45" s="111"/>
      <c r="O45" s="111"/>
      <c r="P45" s="110">
        <v>1</v>
      </c>
      <c r="Q45" s="110">
        <v>1</v>
      </c>
      <c r="R45" s="110">
        <v>1</v>
      </c>
      <c r="S45" s="111"/>
      <c r="T45" s="75">
        <f t="shared" si="5"/>
        <v>3</v>
      </c>
      <c r="U45" s="89">
        <f t="shared" si="17"/>
        <v>0</v>
      </c>
      <c r="V45" s="56">
        <f t="shared" si="17"/>
        <v>0</v>
      </c>
      <c r="W45" s="56">
        <f t="shared" si="17"/>
        <v>1</v>
      </c>
      <c r="X45" s="89">
        <f t="shared" si="16"/>
        <v>1</v>
      </c>
      <c r="Y45" s="89">
        <f t="shared" si="16"/>
        <v>1</v>
      </c>
      <c r="Z45" s="75">
        <f t="shared" si="16"/>
        <v>0</v>
      </c>
      <c r="AA45" s="75">
        <f t="shared" si="16"/>
        <v>3</v>
      </c>
      <c r="AB45" s="90">
        <f t="shared" si="7"/>
        <v>1.7999999999999998</v>
      </c>
      <c r="AC45" s="90">
        <f t="shared" si="8"/>
        <v>60</v>
      </c>
      <c r="AD45" s="93">
        <f t="shared" si="15"/>
        <v>5</v>
      </c>
      <c r="AE45" s="49">
        <v>39</v>
      </c>
      <c r="AF45" s="78"/>
    </row>
    <row r="46" spans="1:32" ht="24.75" customHeight="1" hidden="1">
      <c r="A46" s="175"/>
      <c r="B46" s="178"/>
      <c r="C46" s="52" t="s">
        <v>248</v>
      </c>
      <c r="D46" s="89">
        <v>0</v>
      </c>
      <c r="E46" s="89">
        <v>4</v>
      </c>
      <c r="F46" s="89">
        <f t="shared" si="14"/>
        <v>4</v>
      </c>
      <c r="G46" s="111"/>
      <c r="H46" s="111"/>
      <c r="I46" s="111"/>
      <c r="J46" s="110">
        <v>2</v>
      </c>
      <c r="K46" s="110">
        <v>2</v>
      </c>
      <c r="L46" s="110"/>
      <c r="M46" s="75">
        <f t="shared" si="4"/>
        <v>4</v>
      </c>
      <c r="N46" s="111"/>
      <c r="O46" s="111"/>
      <c r="P46" s="111"/>
      <c r="Q46" s="110">
        <v>0</v>
      </c>
      <c r="R46" s="110">
        <v>0</v>
      </c>
      <c r="S46" s="111"/>
      <c r="T46" s="75">
        <f t="shared" si="5"/>
        <v>0</v>
      </c>
      <c r="U46" s="89">
        <f t="shared" si="17"/>
        <v>0</v>
      </c>
      <c r="V46" s="56">
        <f t="shared" si="17"/>
        <v>0</v>
      </c>
      <c r="W46" s="56">
        <f t="shared" si="17"/>
        <v>0</v>
      </c>
      <c r="X46" s="89">
        <f t="shared" si="16"/>
        <v>2</v>
      </c>
      <c r="Y46" s="89">
        <f t="shared" si="16"/>
        <v>2</v>
      </c>
      <c r="Z46" s="75">
        <f t="shared" si="16"/>
        <v>0</v>
      </c>
      <c r="AA46" s="75">
        <f t="shared" si="16"/>
        <v>4</v>
      </c>
      <c r="AB46" s="90">
        <f t="shared" si="7"/>
        <v>2.8</v>
      </c>
      <c r="AC46" s="90">
        <f t="shared" si="8"/>
        <v>70</v>
      </c>
      <c r="AD46" s="93">
        <f t="shared" si="15"/>
        <v>5</v>
      </c>
      <c r="AE46" s="49">
        <v>52</v>
      </c>
      <c r="AF46" s="78"/>
    </row>
    <row r="47" spans="1:32" ht="24.75" customHeight="1" hidden="1">
      <c r="A47" s="175"/>
      <c r="B47" s="178"/>
      <c r="C47" s="52" t="s">
        <v>112</v>
      </c>
      <c r="D47" s="89">
        <v>0</v>
      </c>
      <c r="E47" s="89">
        <v>11</v>
      </c>
      <c r="F47" s="89">
        <f t="shared" si="14"/>
        <v>11</v>
      </c>
      <c r="G47" s="111"/>
      <c r="H47" s="111"/>
      <c r="I47" s="111"/>
      <c r="J47" s="110">
        <v>0</v>
      </c>
      <c r="K47" s="110">
        <v>0</v>
      </c>
      <c r="L47" s="110"/>
      <c r="M47" s="75">
        <f t="shared" si="4"/>
        <v>0</v>
      </c>
      <c r="N47" s="111"/>
      <c r="O47" s="111"/>
      <c r="P47" s="111"/>
      <c r="Q47" s="110">
        <v>6</v>
      </c>
      <c r="R47" s="110">
        <v>5</v>
      </c>
      <c r="S47" s="111"/>
      <c r="T47" s="75">
        <f t="shared" si="5"/>
        <v>11</v>
      </c>
      <c r="U47" s="89">
        <f t="shared" si="17"/>
        <v>0</v>
      </c>
      <c r="V47" s="56">
        <f t="shared" si="17"/>
        <v>0</v>
      </c>
      <c r="W47" s="56">
        <f t="shared" si="17"/>
        <v>0</v>
      </c>
      <c r="X47" s="89">
        <f t="shared" si="16"/>
        <v>6</v>
      </c>
      <c r="Y47" s="89">
        <f t="shared" si="16"/>
        <v>5</v>
      </c>
      <c r="Z47" s="75">
        <f t="shared" si="16"/>
        <v>0</v>
      </c>
      <c r="AA47" s="75">
        <f t="shared" si="16"/>
        <v>11</v>
      </c>
      <c r="AB47" s="90">
        <f t="shared" si="7"/>
        <v>7.6</v>
      </c>
      <c r="AC47" s="90">
        <f t="shared" si="8"/>
        <v>69.0909090909091</v>
      </c>
      <c r="AD47" s="93">
        <f t="shared" si="15"/>
        <v>5</v>
      </c>
      <c r="AE47" s="49">
        <v>53</v>
      </c>
      <c r="AF47" s="78"/>
    </row>
    <row r="48" spans="1:32" ht="24.75" customHeight="1" hidden="1">
      <c r="A48" s="175"/>
      <c r="B48" s="178"/>
      <c r="C48" s="52" t="s">
        <v>187</v>
      </c>
      <c r="D48" s="89">
        <v>1</v>
      </c>
      <c r="E48" s="89">
        <v>5</v>
      </c>
      <c r="F48" s="89">
        <f t="shared" si="14"/>
        <v>6</v>
      </c>
      <c r="G48" s="111"/>
      <c r="H48" s="111"/>
      <c r="I48" s="111"/>
      <c r="J48" s="110">
        <v>0</v>
      </c>
      <c r="K48" s="110">
        <v>0</v>
      </c>
      <c r="L48" s="110"/>
      <c r="M48" s="75">
        <f t="shared" si="4"/>
        <v>0</v>
      </c>
      <c r="N48" s="111"/>
      <c r="O48" s="111"/>
      <c r="P48" s="111"/>
      <c r="Q48" s="110">
        <v>1</v>
      </c>
      <c r="R48" s="110">
        <v>5</v>
      </c>
      <c r="S48" s="111"/>
      <c r="T48" s="75">
        <f t="shared" si="5"/>
        <v>6</v>
      </c>
      <c r="U48" s="89">
        <f t="shared" si="17"/>
        <v>0</v>
      </c>
      <c r="V48" s="56">
        <f t="shared" si="17"/>
        <v>0</v>
      </c>
      <c r="W48" s="56">
        <f t="shared" si="17"/>
        <v>0</v>
      </c>
      <c r="X48" s="89">
        <f t="shared" si="16"/>
        <v>1</v>
      </c>
      <c r="Y48" s="89">
        <f t="shared" si="16"/>
        <v>5</v>
      </c>
      <c r="Z48" s="75">
        <f t="shared" si="16"/>
        <v>0</v>
      </c>
      <c r="AA48" s="75">
        <f t="shared" si="16"/>
        <v>6</v>
      </c>
      <c r="AB48" s="90">
        <f t="shared" si="7"/>
        <v>4.6</v>
      </c>
      <c r="AC48" s="90">
        <f t="shared" si="8"/>
        <v>76.66666666666666</v>
      </c>
      <c r="AD48" s="93">
        <f t="shared" si="15"/>
        <v>5</v>
      </c>
      <c r="AE48" s="49">
        <v>54</v>
      </c>
      <c r="AF48" s="78"/>
    </row>
    <row r="49" spans="1:32" ht="24.75" customHeight="1" hidden="1">
      <c r="A49" s="175"/>
      <c r="B49" s="178"/>
      <c r="C49" s="52" t="s">
        <v>90</v>
      </c>
      <c r="D49" s="89">
        <v>1</v>
      </c>
      <c r="E49" s="89">
        <v>10</v>
      </c>
      <c r="F49" s="89">
        <f t="shared" si="14"/>
        <v>11</v>
      </c>
      <c r="G49" s="111"/>
      <c r="H49" s="111"/>
      <c r="I49" s="111"/>
      <c r="J49" s="110">
        <v>0</v>
      </c>
      <c r="K49" s="110">
        <v>0</v>
      </c>
      <c r="L49" s="110"/>
      <c r="M49" s="75">
        <f t="shared" si="4"/>
        <v>0</v>
      </c>
      <c r="N49" s="111"/>
      <c r="O49" s="111"/>
      <c r="P49" s="111"/>
      <c r="Q49" s="110">
        <v>8</v>
      </c>
      <c r="R49" s="110">
        <v>3</v>
      </c>
      <c r="S49" s="111"/>
      <c r="T49" s="75">
        <f t="shared" si="5"/>
        <v>11</v>
      </c>
      <c r="U49" s="89">
        <f t="shared" si="17"/>
        <v>0</v>
      </c>
      <c r="V49" s="56">
        <f t="shared" si="17"/>
        <v>0</v>
      </c>
      <c r="W49" s="56">
        <f t="shared" si="17"/>
        <v>0</v>
      </c>
      <c r="X49" s="89">
        <f t="shared" si="16"/>
        <v>8</v>
      </c>
      <c r="Y49" s="89">
        <f t="shared" si="16"/>
        <v>3</v>
      </c>
      <c r="Z49" s="75">
        <f t="shared" si="16"/>
        <v>0</v>
      </c>
      <c r="AA49" s="75">
        <f t="shared" si="16"/>
        <v>11</v>
      </c>
      <c r="AB49" s="90">
        <f t="shared" si="7"/>
        <v>7.2</v>
      </c>
      <c r="AC49" s="90">
        <f t="shared" si="8"/>
        <v>65.45454545454545</v>
      </c>
      <c r="AD49" s="93">
        <f t="shared" si="15"/>
        <v>5</v>
      </c>
      <c r="AE49" s="49">
        <v>58</v>
      </c>
      <c r="AF49" s="78"/>
    </row>
    <row r="50" spans="1:32" ht="24.75" customHeight="1" hidden="1">
      <c r="A50" s="175"/>
      <c r="B50" s="178"/>
      <c r="C50" s="52" t="s">
        <v>161</v>
      </c>
      <c r="D50" s="89">
        <v>0</v>
      </c>
      <c r="E50" s="89">
        <v>3</v>
      </c>
      <c r="F50" s="89">
        <f t="shared" si="14"/>
        <v>3</v>
      </c>
      <c r="G50" s="111"/>
      <c r="H50" s="111"/>
      <c r="I50" s="111"/>
      <c r="J50" s="110">
        <v>0</v>
      </c>
      <c r="K50" s="110">
        <v>0</v>
      </c>
      <c r="L50" s="110"/>
      <c r="M50" s="75">
        <f t="shared" si="4"/>
        <v>0</v>
      </c>
      <c r="N50" s="111"/>
      <c r="O50" s="111"/>
      <c r="P50" s="111"/>
      <c r="Q50" s="110">
        <v>1</v>
      </c>
      <c r="R50" s="110">
        <v>2</v>
      </c>
      <c r="S50" s="111"/>
      <c r="T50" s="75">
        <f t="shared" si="5"/>
        <v>3</v>
      </c>
      <c r="U50" s="89">
        <f t="shared" si="17"/>
        <v>0</v>
      </c>
      <c r="V50" s="56">
        <f t="shared" si="17"/>
        <v>0</v>
      </c>
      <c r="W50" s="56">
        <f t="shared" si="17"/>
        <v>0</v>
      </c>
      <c r="X50" s="89">
        <f t="shared" si="16"/>
        <v>1</v>
      </c>
      <c r="Y50" s="89">
        <f t="shared" si="16"/>
        <v>2</v>
      </c>
      <c r="Z50" s="75">
        <f t="shared" si="16"/>
        <v>0</v>
      </c>
      <c r="AA50" s="75">
        <f t="shared" si="16"/>
        <v>3</v>
      </c>
      <c r="AB50" s="90">
        <f t="shared" si="7"/>
        <v>2.2</v>
      </c>
      <c r="AC50" s="90">
        <f t="shared" si="8"/>
        <v>73.33333333333334</v>
      </c>
      <c r="AD50" s="93">
        <f t="shared" si="15"/>
        <v>5</v>
      </c>
      <c r="AE50" s="49">
        <v>59</v>
      </c>
      <c r="AF50" s="78"/>
    </row>
    <row r="51" spans="1:32" ht="24.75" customHeight="1" hidden="1">
      <c r="A51" s="175"/>
      <c r="B51" s="178"/>
      <c r="C51" s="52" t="s">
        <v>32</v>
      </c>
      <c r="D51" s="89">
        <v>2</v>
      </c>
      <c r="E51" s="89">
        <v>19</v>
      </c>
      <c r="F51" s="89">
        <f t="shared" si="14"/>
        <v>21</v>
      </c>
      <c r="G51" s="111"/>
      <c r="H51" s="111"/>
      <c r="I51" s="111"/>
      <c r="J51" s="110">
        <v>0</v>
      </c>
      <c r="K51" s="110">
        <v>0</v>
      </c>
      <c r="L51" s="110"/>
      <c r="M51" s="75">
        <f t="shared" si="4"/>
        <v>0</v>
      </c>
      <c r="N51" s="111"/>
      <c r="O51" s="111"/>
      <c r="P51" s="111"/>
      <c r="Q51" s="110">
        <v>3</v>
      </c>
      <c r="R51" s="110">
        <v>18</v>
      </c>
      <c r="S51" s="111"/>
      <c r="T51" s="75">
        <f t="shared" si="5"/>
        <v>21</v>
      </c>
      <c r="U51" s="89">
        <f t="shared" si="17"/>
        <v>0</v>
      </c>
      <c r="V51" s="56">
        <f t="shared" si="17"/>
        <v>0</v>
      </c>
      <c r="W51" s="56">
        <f t="shared" si="17"/>
        <v>0</v>
      </c>
      <c r="X51" s="89">
        <f t="shared" si="16"/>
        <v>3</v>
      </c>
      <c r="Y51" s="89">
        <f t="shared" si="16"/>
        <v>18</v>
      </c>
      <c r="Z51" s="75">
        <f t="shared" si="16"/>
        <v>0</v>
      </c>
      <c r="AA51" s="75">
        <f t="shared" si="16"/>
        <v>21</v>
      </c>
      <c r="AB51" s="90">
        <f t="shared" si="7"/>
        <v>16.2</v>
      </c>
      <c r="AC51" s="90">
        <f t="shared" si="8"/>
        <v>77.14285714285714</v>
      </c>
      <c r="AD51" s="93">
        <f t="shared" si="15"/>
        <v>5</v>
      </c>
      <c r="AE51" s="49">
        <v>79</v>
      </c>
      <c r="AF51" s="78"/>
    </row>
    <row r="52" spans="1:32" ht="24.75" customHeight="1" hidden="1">
      <c r="A52" s="175"/>
      <c r="B52" s="178"/>
      <c r="C52" s="52" t="s">
        <v>162</v>
      </c>
      <c r="D52" s="89">
        <v>1</v>
      </c>
      <c r="E52" s="89">
        <v>1</v>
      </c>
      <c r="F52" s="89">
        <f t="shared" si="14"/>
        <v>2</v>
      </c>
      <c r="G52" s="111"/>
      <c r="H52" s="111"/>
      <c r="I52" s="111"/>
      <c r="J52" s="111"/>
      <c r="K52" s="110">
        <v>0</v>
      </c>
      <c r="L52" s="110"/>
      <c r="M52" s="75">
        <f t="shared" si="4"/>
        <v>0</v>
      </c>
      <c r="N52" s="111"/>
      <c r="O52" s="111"/>
      <c r="P52" s="111"/>
      <c r="Q52" s="111"/>
      <c r="R52" s="110">
        <v>2</v>
      </c>
      <c r="S52" s="111"/>
      <c r="T52" s="75">
        <f t="shared" si="5"/>
        <v>2</v>
      </c>
      <c r="U52" s="89">
        <f t="shared" si="17"/>
        <v>0</v>
      </c>
      <c r="V52" s="56">
        <f t="shared" si="17"/>
        <v>0</v>
      </c>
      <c r="W52" s="56">
        <f t="shared" si="17"/>
        <v>0</v>
      </c>
      <c r="X52" s="89">
        <f t="shared" si="16"/>
        <v>0</v>
      </c>
      <c r="Y52" s="89">
        <f t="shared" si="16"/>
        <v>2</v>
      </c>
      <c r="Z52" s="75">
        <f t="shared" si="16"/>
        <v>0</v>
      </c>
      <c r="AA52" s="75">
        <f t="shared" si="16"/>
        <v>2</v>
      </c>
      <c r="AB52" s="90">
        <f t="shared" si="7"/>
        <v>1.6</v>
      </c>
      <c r="AC52" s="90">
        <f t="shared" si="8"/>
        <v>80</v>
      </c>
      <c r="AD52" s="93">
        <f t="shared" si="15"/>
        <v>5</v>
      </c>
      <c r="AE52" s="49">
        <v>80</v>
      </c>
      <c r="AF52" s="78"/>
    </row>
    <row r="53" spans="1:32" ht="24.75" customHeight="1" hidden="1">
      <c r="A53" s="175"/>
      <c r="B53" s="178"/>
      <c r="C53" s="52" t="s">
        <v>125</v>
      </c>
      <c r="D53" s="89">
        <v>5</v>
      </c>
      <c r="E53" s="89">
        <v>6</v>
      </c>
      <c r="F53" s="89">
        <f t="shared" si="14"/>
        <v>11</v>
      </c>
      <c r="G53" s="110">
        <v>0</v>
      </c>
      <c r="H53" s="111"/>
      <c r="I53" s="111"/>
      <c r="J53" s="110">
        <v>0</v>
      </c>
      <c r="K53" s="110">
        <v>0</v>
      </c>
      <c r="L53" s="110"/>
      <c r="M53" s="75">
        <f t="shared" si="4"/>
        <v>0</v>
      </c>
      <c r="N53" s="110">
        <v>7</v>
      </c>
      <c r="O53" s="111"/>
      <c r="P53" s="111"/>
      <c r="Q53" s="110">
        <v>2</v>
      </c>
      <c r="R53" s="110">
        <v>2</v>
      </c>
      <c r="S53" s="111"/>
      <c r="T53" s="75">
        <f t="shared" si="5"/>
        <v>11</v>
      </c>
      <c r="U53" s="89">
        <f t="shared" si="17"/>
        <v>7</v>
      </c>
      <c r="V53" s="56">
        <f t="shared" si="17"/>
        <v>0</v>
      </c>
      <c r="W53" s="56">
        <f t="shared" si="17"/>
        <v>0</v>
      </c>
      <c r="X53" s="89">
        <f t="shared" si="16"/>
        <v>2</v>
      </c>
      <c r="Y53" s="89">
        <f t="shared" si="16"/>
        <v>2</v>
      </c>
      <c r="Z53" s="75">
        <f t="shared" si="16"/>
        <v>0</v>
      </c>
      <c r="AA53" s="75">
        <f t="shared" si="16"/>
        <v>11</v>
      </c>
      <c r="AB53" s="90">
        <f t="shared" si="7"/>
        <v>3.5</v>
      </c>
      <c r="AC53" s="90">
        <f t="shared" si="8"/>
        <v>31.818181818181817</v>
      </c>
      <c r="AD53" s="93">
        <f t="shared" si="15"/>
        <v>3.9772727272727275</v>
      </c>
      <c r="AE53" s="49">
        <v>83</v>
      </c>
      <c r="AF53" s="78"/>
    </row>
    <row r="54" spans="1:32" ht="24.75" customHeight="1" hidden="1">
      <c r="A54" s="175"/>
      <c r="B54" s="178"/>
      <c r="C54" s="52" t="s">
        <v>139</v>
      </c>
      <c r="D54" s="89">
        <v>0</v>
      </c>
      <c r="E54" s="89">
        <v>3</v>
      </c>
      <c r="F54" s="89">
        <f t="shared" si="14"/>
        <v>3</v>
      </c>
      <c r="G54" s="111"/>
      <c r="H54" s="111"/>
      <c r="I54" s="111"/>
      <c r="J54" s="110">
        <v>2</v>
      </c>
      <c r="K54" s="111"/>
      <c r="L54" s="111"/>
      <c r="M54" s="75">
        <f t="shared" si="4"/>
        <v>2</v>
      </c>
      <c r="N54" s="111"/>
      <c r="O54" s="111"/>
      <c r="P54" s="111"/>
      <c r="Q54" s="110">
        <v>1</v>
      </c>
      <c r="R54" s="111"/>
      <c r="S54" s="111"/>
      <c r="T54" s="75">
        <f t="shared" si="5"/>
        <v>1</v>
      </c>
      <c r="U54" s="89">
        <f t="shared" si="17"/>
        <v>0</v>
      </c>
      <c r="V54" s="56">
        <f t="shared" si="17"/>
        <v>0</v>
      </c>
      <c r="W54" s="56">
        <f t="shared" si="17"/>
        <v>0</v>
      </c>
      <c r="X54" s="89">
        <f t="shared" si="16"/>
        <v>3</v>
      </c>
      <c r="Y54" s="89">
        <f t="shared" si="16"/>
        <v>0</v>
      </c>
      <c r="Z54" s="75">
        <f t="shared" si="16"/>
        <v>0</v>
      </c>
      <c r="AA54" s="75">
        <f t="shared" si="16"/>
        <v>3</v>
      </c>
      <c r="AB54" s="90">
        <f t="shared" si="7"/>
        <v>1.7999999999999998</v>
      </c>
      <c r="AC54" s="90">
        <f t="shared" si="8"/>
        <v>60</v>
      </c>
      <c r="AD54" s="93">
        <f t="shared" si="15"/>
        <v>5</v>
      </c>
      <c r="AE54" s="49">
        <v>106</v>
      </c>
      <c r="AF54" s="78"/>
    </row>
    <row r="55" spans="1:32" ht="24.75" customHeight="1" hidden="1">
      <c r="A55" s="175"/>
      <c r="B55" s="178"/>
      <c r="C55" s="52" t="s">
        <v>150</v>
      </c>
      <c r="D55" s="89">
        <v>2</v>
      </c>
      <c r="E55" s="89">
        <v>59</v>
      </c>
      <c r="F55" s="89">
        <f t="shared" si="14"/>
        <v>61</v>
      </c>
      <c r="G55" s="110">
        <v>0</v>
      </c>
      <c r="H55" s="111"/>
      <c r="I55" s="111"/>
      <c r="J55" s="110">
        <v>0</v>
      </c>
      <c r="K55" s="110">
        <v>0</v>
      </c>
      <c r="L55" s="110"/>
      <c r="M55" s="75">
        <f t="shared" si="4"/>
        <v>0</v>
      </c>
      <c r="N55" s="110">
        <v>2</v>
      </c>
      <c r="O55" s="111"/>
      <c r="P55" s="111"/>
      <c r="Q55" s="110">
        <v>23</v>
      </c>
      <c r="R55" s="110">
        <v>36</v>
      </c>
      <c r="S55" s="111"/>
      <c r="T55" s="75">
        <f t="shared" si="5"/>
        <v>61</v>
      </c>
      <c r="U55" s="89">
        <f t="shared" si="17"/>
        <v>2</v>
      </c>
      <c r="V55" s="56">
        <f t="shared" si="17"/>
        <v>0</v>
      </c>
      <c r="W55" s="56">
        <f t="shared" si="17"/>
        <v>0</v>
      </c>
      <c r="X55" s="89">
        <f t="shared" si="16"/>
        <v>23</v>
      </c>
      <c r="Y55" s="89">
        <f t="shared" si="16"/>
        <v>36</v>
      </c>
      <c r="Z55" s="75">
        <f t="shared" si="16"/>
        <v>0</v>
      </c>
      <c r="AA55" s="75">
        <f t="shared" si="16"/>
        <v>61</v>
      </c>
      <c r="AB55" s="90">
        <f t="shared" si="7"/>
        <v>42.800000000000004</v>
      </c>
      <c r="AC55" s="90">
        <f t="shared" si="8"/>
        <v>70.16393442622952</v>
      </c>
      <c r="AD55" s="93">
        <f t="shared" si="15"/>
        <v>5</v>
      </c>
      <c r="AE55" s="49">
        <v>107</v>
      </c>
      <c r="AF55" s="78"/>
    </row>
    <row r="56" spans="1:32" ht="24.75" customHeight="1" hidden="1">
      <c r="A56" s="175"/>
      <c r="B56" s="178"/>
      <c r="C56" s="52" t="s">
        <v>163</v>
      </c>
      <c r="D56" s="89">
        <v>0</v>
      </c>
      <c r="E56" s="89">
        <v>12</v>
      </c>
      <c r="F56" s="89">
        <f t="shared" si="14"/>
        <v>12</v>
      </c>
      <c r="G56" s="111"/>
      <c r="H56" s="111"/>
      <c r="I56" s="111"/>
      <c r="J56" s="110">
        <v>0</v>
      </c>
      <c r="K56" s="110">
        <v>0</v>
      </c>
      <c r="L56" s="110"/>
      <c r="M56" s="75">
        <f t="shared" si="4"/>
        <v>0</v>
      </c>
      <c r="N56" s="111"/>
      <c r="O56" s="111"/>
      <c r="P56" s="111"/>
      <c r="Q56" s="110">
        <v>6</v>
      </c>
      <c r="R56" s="110">
        <v>6</v>
      </c>
      <c r="S56" s="111"/>
      <c r="T56" s="75">
        <f t="shared" si="5"/>
        <v>12</v>
      </c>
      <c r="U56" s="89">
        <f t="shared" si="17"/>
        <v>0</v>
      </c>
      <c r="V56" s="56">
        <f t="shared" si="17"/>
        <v>0</v>
      </c>
      <c r="W56" s="56">
        <f t="shared" si="17"/>
        <v>0</v>
      </c>
      <c r="X56" s="89">
        <f t="shared" si="16"/>
        <v>6</v>
      </c>
      <c r="Y56" s="89">
        <f t="shared" si="16"/>
        <v>6</v>
      </c>
      <c r="Z56" s="75">
        <f t="shared" si="16"/>
        <v>0</v>
      </c>
      <c r="AA56" s="75">
        <f t="shared" si="16"/>
        <v>12</v>
      </c>
      <c r="AB56" s="90">
        <f t="shared" si="7"/>
        <v>8.4</v>
      </c>
      <c r="AC56" s="90">
        <f t="shared" si="8"/>
        <v>70</v>
      </c>
      <c r="AD56" s="93">
        <f t="shared" si="15"/>
        <v>5</v>
      </c>
      <c r="AE56" s="49">
        <v>108</v>
      </c>
      <c r="AF56" s="78"/>
    </row>
    <row r="57" spans="1:32" ht="24.75" customHeight="1" hidden="1">
      <c r="A57" s="175"/>
      <c r="B57" s="178"/>
      <c r="C57" s="52" t="s">
        <v>82</v>
      </c>
      <c r="D57" s="89">
        <v>0</v>
      </c>
      <c r="E57" s="89">
        <v>6</v>
      </c>
      <c r="F57" s="89">
        <f t="shared" si="14"/>
        <v>6</v>
      </c>
      <c r="G57" s="111"/>
      <c r="H57" s="110">
        <v>2</v>
      </c>
      <c r="I57" s="110"/>
      <c r="J57" s="110">
        <v>1</v>
      </c>
      <c r="K57" s="110">
        <v>3</v>
      </c>
      <c r="L57" s="110"/>
      <c r="M57" s="75">
        <f t="shared" si="4"/>
        <v>6</v>
      </c>
      <c r="N57" s="111"/>
      <c r="O57" s="110">
        <v>0</v>
      </c>
      <c r="P57" s="111"/>
      <c r="Q57" s="110">
        <v>0</v>
      </c>
      <c r="R57" s="110">
        <v>0</v>
      </c>
      <c r="S57" s="111"/>
      <c r="T57" s="75">
        <f t="shared" si="5"/>
        <v>0</v>
      </c>
      <c r="U57" s="89">
        <f t="shared" si="17"/>
        <v>0</v>
      </c>
      <c r="V57" s="56">
        <f t="shared" si="17"/>
        <v>2</v>
      </c>
      <c r="W57" s="56">
        <f t="shared" si="17"/>
        <v>0</v>
      </c>
      <c r="X57" s="89">
        <f t="shared" si="16"/>
        <v>1</v>
      </c>
      <c r="Y57" s="89">
        <f t="shared" si="16"/>
        <v>3</v>
      </c>
      <c r="Z57" s="75">
        <f t="shared" si="16"/>
        <v>0</v>
      </c>
      <c r="AA57" s="75">
        <f t="shared" si="16"/>
        <v>6</v>
      </c>
      <c r="AB57" s="90">
        <f t="shared" si="7"/>
        <v>3.4000000000000004</v>
      </c>
      <c r="AC57" s="90">
        <f t="shared" si="8"/>
        <v>56.66666666666668</v>
      </c>
      <c r="AD57" s="93">
        <f t="shared" si="15"/>
        <v>5</v>
      </c>
      <c r="AE57" s="49">
        <v>109</v>
      </c>
      <c r="AF57" s="78"/>
    </row>
    <row r="58" spans="1:32" ht="24.75" customHeight="1">
      <c r="A58" s="176"/>
      <c r="B58" s="179"/>
      <c r="C58" s="52" t="s">
        <v>159</v>
      </c>
      <c r="D58" s="89">
        <f>+D57+D56+D55+D54+D53+D52+D51+D50+D49+D48+D47+D46+D45+D44+D43+D42+D41+D40+D39+D38+D37+D36+D35</f>
        <v>20</v>
      </c>
      <c r="E58" s="89">
        <f aca="true" t="shared" si="18" ref="E58:S58">+E57+E56+E55+E54+E53+E52+E51+E50+E49+E48+E47+E46+E45+E44+E43+E42+E41+E40+E39+E38+E37+E36+E35</f>
        <v>289</v>
      </c>
      <c r="F58" s="89">
        <f t="shared" si="18"/>
        <v>309</v>
      </c>
      <c r="G58" s="110">
        <f t="shared" si="18"/>
        <v>5</v>
      </c>
      <c r="H58" s="110">
        <f t="shared" si="18"/>
        <v>8</v>
      </c>
      <c r="I58" s="110"/>
      <c r="J58" s="110">
        <f t="shared" si="18"/>
        <v>28</v>
      </c>
      <c r="K58" s="110">
        <f t="shared" si="18"/>
        <v>13</v>
      </c>
      <c r="L58" s="110"/>
      <c r="M58" s="75">
        <f t="shared" si="4"/>
        <v>54</v>
      </c>
      <c r="N58" s="110">
        <f t="shared" si="18"/>
        <v>9</v>
      </c>
      <c r="O58" s="110">
        <f t="shared" si="18"/>
        <v>0</v>
      </c>
      <c r="P58" s="110">
        <f t="shared" si="18"/>
        <v>10</v>
      </c>
      <c r="Q58" s="110">
        <f t="shared" si="18"/>
        <v>66</v>
      </c>
      <c r="R58" s="110">
        <f t="shared" si="18"/>
        <v>170</v>
      </c>
      <c r="S58" s="110">
        <f t="shared" si="18"/>
        <v>0</v>
      </c>
      <c r="T58" s="75">
        <f t="shared" si="5"/>
        <v>255</v>
      </c>
      <c r="U58" s="89">
        <f t="shared" si="17"/>
        <v>14</v>
      </c>
      <c r="V58" s="56">
        <f t="shared" si="17"/>
        <v>8</v>
      </c>
      <c r="W58" s="56">
        <f t="shared" si="17"/>
        <v>10</v>
      </c>
      <c r="X58" s="89">
        <f t="shared" si="16"/>
        <v>94</v>
      </c>
      <c r="Y58" s="89">
        <f t="shared" si="16"/>
        <v>183</v>
      </c>
      <c r="Z58" s="75">
        <f t="shared" si="16"/>
        <v>0</v>
      </c>
      <c r="AA58" s="75">
        <f t="shared" si="16"/>
        <v>309</v>
      </c>
      <c r="AB58" s="90">
        <f t="shared" si="7"/>
        <v>209.8</v>
      </c>
      <c r="AC58" s="90">
        <f t="shared" si="8"/>
        <v>67.89644012944984</v>
      </c>
      <c r="AD58" s="93">
        <f t="shared" si="15"/>
        <v>5</v>
      </c>
      <c r="AE58" s="49"/>
      <c r="AF58" s="78"/>
    </row>
    <row r="59" spans="1:32" ht="24.75" customHeight="1" hidden="1">
      <c r="A59" s="174">
        <v>7</v>
      </c>
      <c r="B59" s="177" t="s">
        <v>100</v>
      </c>
      <c r="C59" s="52" t="s">
        <v>61</v>
      </c>
      <c r="D59" s="89">
        <v>0</v>
      </c>
      <c r="E59" s="89">
        <v>1</v>
      </c>
      <c r="F59" s="89">
        <f>+E59+D59</f>
        <v>1</v>
      </c>
      <c r="G59" s="111"/>
      <c r="H59" s="111"/>
      <c r="I59" s="111"/>
      <c r="J59" s="110">
        <v>0</v>
      </c>
      <c r="K59" s="111"/>
      <c r="L59" s="111"/>
      <c r="M59" s="75">
        <f t="shared" si="4"/>
        <v>0</v>
      </c>
      <c r="N59" s="111"/>
      <c r="O59" s="111"/>
      <c r="P59" s="111"/>
      <c r="Q59" s="110">
        <v>1</v>
      </c>
      <c r="R59" s="111"/>
      <c r="S59" s="111"/>
      <c r="T59" s="75">
        <f t="shared" si="5"/>
        <v>1</v>
      </c>
      <c r="U59" s="89">
        <f t="shared" si="17"/>
        <v>0</v>
      </c>
      <c r="V59" s="56">
        <f t="shared" si="17"/>
        <v>0</v>
      </c>
      <c r="W59" s="56">
        <f t="shared" si="17"/>
        <v>0</v>
      </c>
      <c r="X59" s="89">
        <f t="shared" si="16"/>
        <v>1</v>
      </c>
      <c r="Y59" s="89">
        <f t="shared" si="16"/>
        <v>0</v>
      </c>
      <c r="Z59" s="75">
        <f t="shared" si="16"/>
        <v>0</v>
      </c>
      <c r="AA59" s="75">
        <f t="shared" si="16"/>
        <v>1</v>
      </c>
      <c r="AB59" s="90">
        <f t="shared" si="7"/>
        <v>0.6</v>
      </c>
      <c r="AC59" s="90">
        <f t="shared" si="8"/>
        <v>60</v>
      </c>
      <c r="AD59" s="93">
        <f t="shared" si="15"/>
        <v>5</v>
      </c>
      <c r="AE59" s="49">
        <v>20</v>
      </c>
      <c r="AF59" s="78"/>
    </row>
    <row r="60" spans="1:32" ht="24.75" customHeight="1" hidden="1">
      <c r="A60" s="175"/>
      <c r="B60" s="178"/>
      <c r="C60" s="52" t="s">
        <v>69</v>
      </c>
      <c r="D60" s="89">
        <v>0</v>
      </c>
      <c r="E60" s="89">
        <v>1</v>
      </c>
      <c r="F60" s="89">
        <f>+E60+D60</f>
        <v>1</v>
      </c>
      <c r="G60" s="111"/>
      <c r="H60" s="111"/>
      <c r="I60" s="111"/>
      <c r="J60" s="110">
        <v>0</v>
      </c>
      <c r="K60" s="111"/>
      <c r="L60" s="111"/>
      <c r="M60" s="75">
        <f t="shared" si="4"/>
        <v>0</v>
      </c>
      <c r="N60" s="111"/>
      <c r="O60" s="111"/>
      <c r="P60" s="111"/>
      <c r="Q60" s="110">
        <v>1</v>
      </c>
      <c r="R60" s="111"/>
      <c r="S60" s="111"/>
      <c r="T60" s="75">
        <f t="shared" si="5"/>
        <v>1</v>
      </c>
      <c r="U60" s="89">
        <f t="shared" si="17"/>
        <v>0</v>
      </c>
      <c r="V60" s="56">
        <f t="shared" si="17"/>
        <v>0</v>
      </c>
      <c r="W60" s="56">
        <f t="shared" si="17"/>
        <v>0</v>
      </c>
      <c r="X60" s="89">
        <f t="shared" si="16"/>
        <v>1</v>
      </c>
      <c r="Y60" s="89">
        <f t="shared" si="16"/>
        <v>0</v>
      </c>
      <c r="Z60" s="75">
        <f t="shared" si="16"/>
        <v>0</v>
      </c>
      <c r="AA60" s="75">
        <f t="shared" si="16"/>
        <v>1</v>
      </c>
      <c r="AB60" s="90">
        <f t="shared" si="7"/>
        <v>0.6</v>
      </c>
      <c r="AC60" s="90">
        <f t="shared" si="8"/>
        <v>60</v>
      </c>
      <c r="AD60" s="93">
        <f t="shared" si="15"/>
        <v>5</v>
      </c>
      <c r="AE60" s="49">
        <v>21</v>
      </c>
      <c r="AF60" s="78"/>
    </row>
    <row r="61" spans="1:32" ht="24.75" customHeight="1" hidden="1">
      <c r="A61" s="175"/>
      <c r="B61" s="178"/>
      <c r="C61" s="52" t="s">
        <v>101</v>
      </c>
      <c r="D61" s="89">
        <v>0</v>
      </c>
      <c r="E61" s="89">
        <v>13</v>
      </c>
      <c r="F61" s="89">
        <f>+E61+D61</f>
        <v>13</v>
      </c>
      <c r="G61" s="111"/>
      <c r="H61" s="111"/>
      <c r="I61" s="111"/>
      <c r="J61" s="110">
        <v>0</v>
      </c>
      <c r="K61" s="111"/>
      <c r="L61" s="111"/>
      <c r="M61" s="75">
        <f t="shared" si="4"/>
        <v>0</v>
      </c>
      <c r="N61" s="111"/>
      <c r="O61" s="111"/>
      <c r="P61" s="111"/>
      <c r="Q61" s="110">
        <v>13</v>
      </c>
      <c r="R61" s="111"/>
      <c r="S61" s="111"/>
      <c r="T61" s="75">
        <f t="shared" si="5"/>
        <v>13</v>
      </c>
      <c r="U61" s="89">
        <f t="shared" si="17"/>
        <v>0</v>
      </c>
      <c r="V61" s="56">
        <f t="shared" si="17"/>
        <v>0</v>
      </c>
      <c r="W61" s="56">
        <f t="shared" si="17"/>
        <v>0</v>
      </c>
      <c r="X61" s="89">
        <f t="shared" si="16"/>
        <v>13</v>
      </c>
      <c r="Y61" s="89">
        <f t="shared" si="16"/>
        <v>0</v>
      </c>
      <c r="Z61" s="75">
        <f t="shared" si="16"/>
        <v>0</v>
      </c>
      <c r="AA61" s="75">
        <f t="shared" si="16"/>
        <v>13</v>
      </c>
      <c r="AB61" s="90">
        <f t="shared" si="7"/>
        <v>7.8</v>
      </c>
      <c r="AC61" s="90">
        <f t="shared" si="8"/>
        <v>60</v>
      </c>
      <c r="AD61" s="93">
        <f t="shared" si="15"/>
        <v>5</v>
      </c>
      <c r="AE61" s="49">
        <v>64</v>
      </c>
      <c r="AF61" s="78"/>
    </row>
    <row r="62" spans="1:32" ht="24.75" customHeight="1" hidden="1">
      <c r="A62" s="175"/>
      <c r="B62" s="178"/>
      <c r="C62" s="52" t="s">
        <v>106</v>
      </c>
      <c r="D62" s="89">
        <v>0</v>
      </c>
      <c r="E62" s="89">
        <v>10</v>
      </c>
      <c r="F62" s="89">
        <f>+E62+D62</f>
        <v>10</v>
      </c>
      <c r="G62" s="111"/>
      <c r="H62" s="111"/>
      <c r="I62" s="111"/>
      <c r="J62" s="110">
        <v>10</v>
      </c>
      <c r="K62" s="111"/>
      <c r="L62" s="111"/>
      <c r="M62" s="75">
        <f t="shared" si="4"/>
        <v>10</v>
      </c>
      <c r="N62" s="111"/>
      <c r="O62" s="111"/>
      <c r="P62" s="111"/>
      <c r="Q62" s="110">
        <v>0</v>
      </c>
      <c r="R62" s="111"/>
      <c r="S62" s="111"/>
      <c r="T62" s="75">
        <f t="shared" si="5"/>
        <v>0</v>
      </c>
      <c r="U62" s="89">
        <f t="shared" si="17"/>
        <v>0</v>
      </c>
      <c r="V62" s="56">
        <f t="shared" si="17"/>
        <v>0</v>
      </c>
      <c r="W62" s="56">
        <f t="shared" si="17"/>
        <v>0</v>
      </c>
      <c r="X62" s="89">
        <f t="shared" si="16"/>
        <v>10</v>
      </c>
      <c r="Y62" s="89">
        <f t="shared" si="16"/>
        <v>0</v>
      </c>
      <c r="Z62" s="75">
        <f t="shared" si="16"/>
        <v>0</v>
      </c>
      <c r="AA62" s="75">
        <f t="shared" si="16"/>
        <v>10</v>
      </c>
      <c r="AB62" s="90">
        <f t="shared" si="7"/>
        <v>6</v>
      </c>
      <c r="AC62" s="90">
        <f t="shared" si="8"/>
        <v>60</v>
      </c>
      <c r="AD62" s="93">
        <f t="shared" si="15"/>
        <v>5</v>
      </c>
      <c r="AE62" s="49">
        <v>65</v>
      </c>
      <c r="AF62" s="78"/>
    </row>
    <row r="63" spans="1:32" ht="24.75" customHeight="1">
      <c r="A63" s="176"/>
      <c r="B63" s="179"/>
      <c r="C63" s="52" t="s">
        <v>159</v>
      </c>
      <c r="D63" s="89">
        <f>+D62+D61+D60+D59</f>
        <v>0</v>
      </c>
      <c r="E63" s="89">
        <f aca="true" t="shared" si="19" ref="E63:S63">+E62+E61+E60+E59</f>
        <v>25</v>
      </c>
      <c r="F63" s="89">
        <f t="shared" si="19"/>
        <v>25</v>
      </c>
      <c r="G63" s="110">
        <f t="shared" si="19"/>
        <v>0</v>
      </c>
      <c r="H63" s="110">
        <f t="shared" si="19"/>
        <v>0</v>
      </c>
      <c r="I63" s="110"/>
      <c r="J63" s="110">
        <f t="shared" si="19"/>
        <v>10</v>
      </c>
      <c r="K63" s="110">
        <f t="shared" si="19"/>
        <v>0</v>
      </c>
      <c r="L63" s="110"/>
      <c r="M63" s="75">
        <f t="shared" si="4"/>
        <v>10</v>
      </c>
      <c r="N63" s="110">
        <f t="shared" si="19"/>
        <v>0</v>
      </c>
      <c r="O63" s="110">
        <f t="shared" si="19"/>
        <v>0</v>
      </c>
      <c r="P63" s="110">
        <f t="shared" si="19"/>
        <v>0</v>
      </c>
      <c r="Q63" s="110">
        <f t="shared" si="19"/>
        <v>15</v>
      </c>
      <c r="R63" s="110">
        <f t="shared" si="19"/>
        <v>0</v>
      </c>
      <c r="S63" s="110">
        <f t="shared" si="19"/>
        <v>0</v>
      </c>
      <c r="T63" s="75">
        <f t="shared" si="5"/>
        <v>15</v>
      </c>
      <c r="U63" s="89">
        <f t="shared" si="17"/>
        <v>0</v>
      </c>
      <c r="V63" s="56">
        <f t="shared" si="17"/>
        <v>0</v>
      </c>
      <c r="W63" s="56">
        <f t="shared" si="17"/>
        <v>0</v>
      </c>
      <c r="X63" s="89">
        <f t="shared" si="16"/>
        <v>25</v>
      </c>
      <c r="Y63" s="89">
        <f t="shared" si="16"/>
        <v>0</v>
      </c>
      <c r="Z63" s="75">
        <f t="shared" si="16"/>
        <v>0</v>
      </c>
      <c r="AA63" s="75">
        <f t="shared" si="16"/>
        <v>25</v>
      </c>
      <c r="AB63" s="90">
        <f t="shared" si="7"/>
        <v>15</v>
      </c>
      <c r="AC63" s="90">
        <f t="shared" si="8"/>
        <v>60</v>
      </c>
      <c r="AD63" s="93">
        <f t="shared" si="15"/>
        <v>5</v>
      </c>
      <c r="AE63" s="49"/>
      <c r="AF63" s="78"/>
    </row>
    <row r="64" spans="1:32" ht="24.75" customHeight="1" hidden="1">
      <c r="A64" s="174">
        <v>8</v>
      </c>
      <c r="B64" s="177" t="s">
        <v>185</v>
      </c>
      <c r="C64" s="52" t="s">
        <v>27</v>
      </c>
      <c r="D64" s="89">
        <v>2</v>
      </c>
      <c r="E64" s="89">
        <v>0</v>
      </c>
      <c r="F64" s="89">
        <f>+E64+D64</f>
        <v>2</v>
      </c>
      <c r="G64" s="111"/>
      <c r="H64" s="111"/>
      <c r="I64" s="111"/>
      <c r="J64" s="110">
        <v>0</v>
      </c>
      <c r="K64" s="111"/>
      <c r="L64" s="111"/>
      <c r="M64" s="75">
        <f t="shared" si="4"/>
        <v>0</v>
      </c>
      <c r="N64" s="111"/>
      <c r="O64" s="111"/>
      <c r="P64" s="111"/>
      <c r="Q64" s="110">
        <v>2</v>
      </c>
      <c r="R64" s="111"/>
      <c r="S64" s="111"/>
      <c r="T64" s="75">
        <f t="shared" si="5"/>
        <v>2</v>
      </c>
      <c r="U64" s="89">
        <f t="shared" si="17"/>
        <v>0</v>
      </c>
      <c r="V64" s="56">
        <f t="shared" si="17"/>
        <v>0</v>
      </c>
      <c r="W64" s="56">
        <f t="shared" si="17"/>
        <v>0</v>
      </c>
      <c r="X64" s="89">
        <f t="shared" si="16"/>
        <v>2</v>
      </c>
      <c r="Y64" s="89">
        <f t="shared" si="16"/>
        <v>0</v>
      </c>
      <c r="Z64" s="75">
        <f t="shared" si="16"/>
        <v>0</v>
      </c>
      <c r="AA64" s="75">
        <f t="shared" si="16"/>
        <v>2</v>
      </c>
      <c r="AB64" s="90">
        <f t="shared" si="7"/>
        <v>1.2</v>
      </c>
      <c r="AC64" s="90">
        <f t="shared" si="8"/>
        <v>60</v>
      </c>
      <c r="AD64" s="93">
        <f t="shared" si="15"/>
        <v>5</v>
      </c>
      <c r="AE64" s="49">
        <v>44</v>
      </c>
      <c r="AF64" s="78"/>
    </row>
    <row r="65" spans="1:32" ht="24.75" customHeight="1" hidden="1">
      <c r="A65" s="175"/>
      <c r="B65" s="178"/>
      <c r="C65" s="52" t="s">
        <v>45</v>
      </c>
      <c r="D65" s="89">
        <v>0</v>
      </c>
      <c r="E65" s="89">
        <v>6</v>
      </c>
      <c r="F65" s="89">
        <f>+E65+D65</f>
        <v>6</v>
      </c>
      <c r="G65" s="110">
        <v>0</v>
      </c>
      <c r="H65" s="111"/>
      <c r="I65" s="111"/>
      <c r="J65" s="110">
        <v>0</v>
      </c>
      <c r="K65" s="110">
        <v>0</v>
      </c>
      <c r="L65" s="110"/>
      <c r="M65" s="75">
        <f t="shared" si="4"/>
        <v>0</v>
      </c>
      <c r="N65" s="110">
        <v>1</v>
      </c>
      <c r="O65" s="111"/>
      <c r="P65" s="111"/>
      <c r="Q65" s="110">
        <v>3</v>
      </c>
      <c r="R65" s="110">
        <v>2</v>
      </c>
      <c r="S65" s="111"/>
      <c r="T65" s="75">
        <f t="shared" si="5"/>
        <v>6</v>
      </c>
      <c r="U65" s="89">
        <f t="shared" si="17"/>
        <v>1</v>
      </c>
      <c r="V65" s="56">
        <f t="shared" si="17"/>
        <v>0</v>
      </c>
      <c r="W65" s="56">
        <f t="shared" si="17"/>
        <v>0</v>
      </c>
      <c r="X65" s="89">
        <f t="shared" si="16"/>
        <v>3</v>
      </c>
      <c r="Y65" s="89">
        <f t="shared" si="16"/>
        <v>2</v>
      </c>
      <c r="Z65" s="75">
        <f t="shared" si="16"/>
        <v>0</v>
      </c>
      <c r="AA65" s="75">
        <f t="shared" si="16"/>
        <v>6</v>
      </c>
      <c r="AB65" s="90">
        <f t="shared" si="7"/>
        <v>3.5</v>
      </c>
      <c r="AC65" s="90">
        <f t="shared" si="8"/>
        <v>58.333333333333336</v>
      </c>
      <c r="AD65" s="93">
        <f t="shared" si="15"/>
        <v>5</v>
      </c>
      <c r="AE65" s="49">
        <v>45</v>
      </c>
      <c r="AF65" s="78"/>
    </row>
    <row r="66" spans="1:32" ht="24.75" customHeight="1" hidden="1">
      <c r="A66" s="175"/>
      <c r="B66" s="178"/>
      <c r="C66" s="52" t="s">
        <v>28</v>
      </c>
      <c r="D66" s="89">
        <v>4</v>
      </c>
      <c r="E66" s="89">
        <v>0</v>
      </c>
      <c r="F66" s="89">
        <f>+E66+D66</f>
        <v>4</v>
      </c>
      <c r="G66" s="111"/>
      <c r="H66" s="111"/>
      <c r="I66" s="111"/>
      <c r="J66" s="110">
        <v>0</v>
      </c>
      <c r="K66" s="110">
        <v>0</v>
      </c>
      <c r="L66" s="110"/>
      <c r="M66" s="75">
        <f t="shared" si="4"/>
        <v>0</v>
      </c>
      <c r="N66" s="111"/>
      <c r="O66" s="111"/>
      <c r="P66" s="111"/>
      <c r="Q66" s="110">
        <v>3</v>
      </c>
      <c r="R66" s="110">
        <v>1</v>
      </c>
      <c r="S66" s="111"/>
      <c r="T66" s="75">
        <f t="shared" si="5"/>
        <v>4</v>
      </c>
      <c r="U66" s="89">
        <f t="shared" si="17"/>
        <v>0</v>
      </c>
      <c r="V66" s="56">
        <f t="shared" si="17"/>
        <v>0</v>
      </c>
      <c r="W66" s="56">
        <f t="shared" si="17"/>
        <v>0</v>
      </c>
      <c r="X66" s="89">
        <f t="shared" si="16"/>
        <v>3</v>
      </c>
      <c r="Y66" s="89">
        <f t="shared" si="16"/>
        <v>1</v>
      </c>
      <c r="Z66" s="75">
        <f t="shared" si="16"/>
        <v>0</v>
      </c>
      <c r="AA66" s="75">
        <f t="shared" si="16"/>
        <v>4</v>
      </c>
      <c r="AB66" s="90">
        <f t="shared" si="7"/>
        <v>2.5999999999999996</v>
      </c>
      <c r="AC66" s="90">
        <f t="shared" si="8"/>
        <v>64.99999999999999</v>
      </c>
      <c r="AD66" s="93">
        <f t="shared" si="15"/>
        <v>5</v>
      </c>
      <c r="AE66" s="49">
        <v>46</v>
      </c>
      <c r="AF66" s="78"/>
    </row>
    <row r="67" spans="1:32" ht="24.75" customHeight="1" hidden="1">
      <c r="A67" s="175"/>
      <c r="B67" s="178"/>
      <c r="C67" s="52" t="s">
        <v>197</v>
      </c>
      <c r="D67" s="89">
        <v>1</v>
      </c>
      <c r="E67" s="89">
        <v>0</v>
      </c>
      <c r="F67" s="89">
        <f>+E67+D67</f>
        <v>1</v>
      </c>
      <c r="G67" s="110">
        <v>0</v>
      </c>
      <c r="H67" s="111"/>
      <c r="I67" s="111"/>
      <c r="J67" s="111"/>
      <c r="K67" s="111"/>
      <c r="L67" s="111"/>
      <c r="M67" s="75">
        <f t="shared" si="4"/>
        <v>0</v>
      </c>
      <c r="N67" s="110">
        <v>1</v>
      </c>
      <c r="O67" s="111"/>
      <c r="P67" s="111"/>
      <c r="Q67" s="111"/>
      <c r="R67" s="111"/>
      <c r="S67" s="111"/>
      <c r="T67" s="75">
        <f t="shared" si="5"/>
        <v>1</v>
      </c>
      <c r="U67" s="89">
        <f t="shared" si="17"/>
        <v>1</v>
      </c>
      <c r="V67" s="56">
        <f t="shared" si="17"/>
        <v>0</v>
      </c>
      <c r="W67" s="56">
        <f t="shared" si="17"/>
        <v>0</v>
      </c>
      <c r="X67" s="89">
        <f t="shared" si="16"/>
        <v>0</v>
      </c>
      <c r="Y67" s="89">
        <f t="shared" si="16"/>
        <v>0</v>
      </c>
      <c r="Z67" s="75">
        <f t="shared" si="16"/>
        <v>0</v>
      </c>
      <c r="AA67" s="75">
        <f t="shared" si="16"/>
        <v>1</v>
      </c>
      <c r="AB67" s="90">
        <f t="shared" si="7"/>
        <v>0.1</v>
      </c>
      <c r="AC67" s="90">
        <f t="shared" si="8"/>
        <v>10</v>
      </c>
      <c r="AD67" s="93">
        <f t="shared" si="15"/>
        <v>1.25</v>
      </c>
      <c r="AE67" s="49">
        <v>47</v>
      </c>
      <c r="AF67" s="78"/>
    </row>
    <row r="68" spans="1:32" ht="24.75" customHeight="1">
      <c r="A68" s="176"/>
      <c r="B68" s="179"/>
      <c r="C68" s="52" t="s">
        <v>159</v>
      </c>
      <c r="D68" s="89">
        <f>+D67+D66+D65+D64</f>
        <v>7</v>
      </c>
      <c r="E68" s="89">
        <f aca="true" t="shared" si="20" ref="E68:S68">+E67+E66+E65+E64</f>
        <v>6</v>
      </c>
      <c r="F68" s="89">
        <f t="shared" si="20"/>
        <v>13</v>
      </c>
      <c r="G68" s="110">
        <f t="shared" si="20"/>
        <v>0</v>
      </c>
      <c r="H68" s="110">
        <f t="shared" si="20"/>
        <v>0</v>
      </c>
      <c r="I68" s="110"/>
      <c r="J68" s="110">
        <f t="shared" si="20"/>
        <v>0</v>
      </c>
      <c r="K68" s="110">
        <f t="shared" si="20"/>
        <v>0</v>
      </c>
      <c r="L68" s="110"/>
      <c r="M68" s="75">
        <f t="shared" si="4"/>
        <v>0</v>
      </c>
      <c r="N68" s="110">
        <f t="shared" si="20"/>
        <v>2</v>
      </c>
      <c r="O68" s="110">
        <f t="shared" si="20"/>
        <v>0</v>
      </c>
      <c r="P68" s="110">
        <f t="shared" si="20"/>
        <v>0</v>
      </c>
      <c r="Q68" s="110">
        <f t="shared" si="20"/>
        <v>8</v>
      </c>
      <c r="R68" s="110">
        <f t="shared" si="20"/>
        <v>3</v>
      </c>
      <c r="S68" s="110">
        <f t="shared" si="20"/>
        <v>0</v>
      </c>
      <c r="T68" s="75">
        <f t="shared" si="5"/>
        <v>13</v>
      </c>
      <c r="U68" s="89">
        <f t="shared" si="17"/>
        <v>2</v>
      </c>
      <c r="V68" s="56">
        <f t="shared" si="17"/>
        <v>0</v>
      </c>
      <c r="W68" s="56">
        <f t="shared" si="17"/>
        <v>0</v>
      </c>
      <c r="X68" s="89">
        <f t="shared" si="16"/>
        <v>8</v>
      </c>
      <c r="Y68" s="89">
        <f t="shared" si="16"/>
        <v>3</v>
      </c>
      <c r="Z68" s="75">
        <f t="shared" si="16"/>
        <v>0</v>
      </c>
      <c r="AA68" s="75">
        <f t="shared" si="16"/>
        <v>13</v>
      </c>
      <c r="AB68" s="90">
        <f t="shared" si="7"/>
        <v>7.4</v>
      </c>
      <c r="AC68" s="90">
        <f t="shared" si="8"/>
        <v>56.92307692307692</v>
      </c>
      <c r="AD68" s="93">
        <f t="shared" si="15"/>
        <v>5</v>
      </c>
      <c r="AE68" s="49"/>
      <c r="AF68" s="78"/>
    </row>
    <row r="69" spans="1:32" s="46" customFormat="1" ht="24.75" customHeight="1">
      <c r="A69" s="166" t="s">
        <v>321</v>
      </c>
      <c r="B69" s="166"/>
      <c r="C69" s="166"/>
      <c r="D69" s="85">
        <f>+D70+D71+D80+D97+D105+D110+D118</f>
        <v>90</v>
      </c>
      <c r="E69" s="85">
        <f aca="true" t="shared" si="21" ref="E69:S69">+E70+E71+E80+E97+E105+E110+E118</f>
        <v>80</v>
      </c>
      <c r="F69" s="85">
        <f t="shared" si="21"/>
        <v>170</v>
      </c>
      <c r="G69" s="112">
        <f t="shared" si="21"/>
        <v>0</v>
      </c>
      <c r="H69" s="112">
        <f t="shared" si="21"/>
        <v>7</v>
      </c>
      <c r="I69" s="112"/>
      <c r="J69" s="112">
        <f t="shared" si="21"/>
        <v>6</v>
      </c>
      <c r="K69" s="112">
        <f t="shared" si="21"/>
        <v>3</v>
      </c>
      <c r="L69" s="112"/>
      <c r="M69" s="84">
        <f t="shared" si="4"/>
        <v>16</v>
      </c>
      <c r="N69" s="112">
        <f t="shared" si="21"/>
        <v>2</v>
      </c>
      <c r="O69" s="112">
        <f t="shared" si="21"/>
        <v>1</v>
      </c>
      <c r="P69" s="112">
        <f t="shared" si="21"/>
        <v>13</v>
      </c>
      <c r="Q69" s="112">
        <f t="shared" si="21"/>
        <v>85</v>
      </c>
      <c r="R69" s="112">
        <f t="shared" si="21"/>
        <v>48</v>
      </c>
      <c r="S69" s="112">
        <f t="shared" si="21"/>
        <v>6</v>
      </c>
      <c r="T69" s="84">
        <f t="shared" si="5"/>
        <v>155</v>
      </c>
      <c r="U69" s="85">
        <f t="shared" si="17"/>
        <v>2</v>
      </c>
      <c r="V69" s="86">
        <f t="shared" si="17"/>
        <v>8</v>
      </c>
      <c r="W69" s="86">
        <f t="shared" si="17"/>
        <v>13</v>
      </c>
      <c r="X69" s="85">
        <f t="shared" si="16"/>
        <v>91</v>
      </c>
      <c r="Y69" s="85">
        <f t="shared" si="16"/>
        <v>51</v>
      </c>
      <c r="Z69" s="84">
        <f t="shared" si="16"/>
        <v>6</v>
      </c>
      <c r="AA69" s="84">
        <f t="shared" si="16"/>
        <v>171</v>
      </c>
      <c r="AB69" s="87">
        <f t="shared" si="7"/>
        <v>108.4</v>
      </c>
      <c r="AC69" s="87">
        <f t="shared" si="8"/>
        <v>63.76470588235294</v>
      </c>
      <c r="AD69" s="93">
        <f t="shared" si="15"/>
        <v>5</v>
      </c>
      <c r="AE69" s="82"/>
      <c r="AF69" s="88"/>
    </row>
    <row r="70" spans="1:32" ht="24.75" customHeight="1">
      <c r="A70" s="50">
        <v>1</v>
      </c>
      <c r="B70" s="55" t="s">
        <v>34</v>
      </c>
      <c r="C70" s="52" t="s">
        <v>35</v>
      </c>
      <c r="D70" s="89">
        <v>0</v>
      </c>
      <c r="E70" s="89">
        <v>4</v>
      </c>
      <c r="F70" s="89">
        <f aca="true" t="shared" si="22" ref="F70:F79">+E70+D70</f>
        <v>4</v>
      </c>
      <c r="G70" s="111"/>
      <c r="H70" s="111"/>
      <c r="I70" s="111"/>
      <c r="J70" s="110">
        <v>0</v>
      </c>
      <c r="K70" s="111"/>
      <c r="L70" s="111"/>
      <c r="M70" s="75">
        <f t="shared" si="4"/>
        <v>0</v>
      </c>
      <c r="N70" s="111"/>
      <c r="O70" s="111"/>
      <c r="P70" s="111"/>
      <c r="Q70" s="110">
        <v>4</v>
      </c>
      <c r="R70" s="111"/>
      <c r="S70" s="111"/>
      <c r="T70" s="75">
        <f t="shared" si="5"/>
        <v>4</v>
      </c>
      <c r="U70" s="89">
        <f t="shared" si="17"/>
        <v>0</v>
      </c>
      <c r="V70" s="56">
        <f t="shared" si="17"/>
        <v>0</v>
      </c>
      <c r="W70" s="56">
        <f t="shared" si="17"/>
        <v>0</v>
      </c>
      <c r="X70" s="89">
        <f t="shared" si="16"/>
        <v>4</v>
      </c>
      <c r="Y70" s="89">
        <f t="shared" si="16"/>
        <v>0</v>
      </c>
      <c r="Z70" s="75">
        <f t="shared" si="16"/>
        <v>0</v>
      </c>
      <c r="AA70" s="75">
        <f t="shared" si="16"/>
        <v>4</v>
      </c>
      <c r="AB70" s="90">
        <f t="shared" si="7"/>
        <v>2.4</v>
      </c>
      <c r="AC70" s="90">
        <f t="shared" si="8"/>
        <v>60</v>
      </c>
      <c r="AD70" s="93">
        <f aca="true" t="shared" si="23" ref="AD70:AD101">IF(AC70*5/40&gt;5,5,AC70*5/40)</f>
        <v>5</v>
      </c>
      <c r="AE70" s="49">
        <v>24</v>
      </c>
      <c r="AF70" s="78"/>
    </row>
    <row r="71" spans="1:32" ht="24.75" customHeight="1">
      <c r="A71" s="50">
        <v>2</v>
      </c>
      <c r="B71" s="55" t="s">
        <v>334</v>
      </c>
      <c r="C71" s="52" t="s">
        <v>29</v>
      </c>
      <c r="D71" s="89">
        <v>2</v>
      </c>
      <c r="E71" s="89">
        <v>1</v>
      </c>
      <c r="F71" s="89">
        <f t="shared" si="22"/>
        <v>3</v>
      </c>
      <c r="G71" s="111"/>
      <c r="H71" s="111"/>
      <c r="I71" s="111"/>
      <c r="J71" s="110">
        <v>0</v>
      </c>
      <c r="K71" s="110">
        <v>0</v>
      </c>
      <c r="L71" s="110"/>
      <c r="M71" s="75">
        <f aca="true" t="shared" si="24" ref="M71:M133">+L71+K71+J71+I71+H71+G71</f>
        <v>0</v>
      </c>
      <c r="N71" s="111"/>
      <c r="O71" s="111"/>
      <c r="P71" s="111"/>
      <c r="Q71" s="110">
        <v>1</v>
      </c>
      <c r="R71" s="110">
        <v>3</v>
      </c>
      <c r="S71" s="111"/>
      <c r="T71" s="75">
        <f aca="true" t="shared" si="25" ref="T71:T133">+S71+R71+Q71+P71+O71+N71</f>
        <v>4</v>
      </c>
      <c r="U71" s="89">
        <f t="shared" si="17"/>
        <v>0</v>
      </c>
      <c r="V71" s="56">
        <f t="shared" si="17"/>
        <v>0</v>
      </c>
      <c r="W71" s="56">
        <f t="shared" si="17"/>
        <v>0</v>
      </c>
      <c r="X71" s="89">
        <f t="shared" si="16"/>
        <v>1</v>
      </c>
      <c r="Y71" s="89">
        <f t="shared" si="16"/>
        <v>3</v>
      </c>
      <c r="Z71" s="75">
        <f t="shared" si="16"/>
        <v>0</v>
      </c>
      <c r="AA71" s="75">
        <f t="shared" si="16"/>
        <v>4</v>
      </c>
      <c r="AB71" s="90">
        <f t="shared" si="7"/>
        <v>3.0000000000000004</v>
      </c>
      <c r="AC71" s="90">
        <f t="shared" si="8"/>
        <v>100.00000000000003</v>
      </c>
      <c r="AD71" s="93">
        <f t="shared" si="23"/>
        <v>5</v>
      </c>
      <c r="AE71" s="49">
        <v>34</v>
      </c>
      <c r="AF71" s="78"/>
    </row>
    <row r="72" spans="1:32" ht="24.75" customHeight="1" hidden="1">
      <c r="A72" s="174">
        <v>3</v>
      </c>
      <c r="B72" s="177" t="s">
        <v>181</v>
      </c>
      <c r="C72" s="52" t="s">
        <v>79</v>
      </c>
      <c r="D72" s="89">
        <v>0</v>
      </c>
      <c r="E72" s="89">
        <v>2</v>
      </c>
      <c r="F72" s="89">
        <f t="shared" si="22"/>
        <v>2</v>
      </c>
      <c r="G72" s="111"/>
      <c r="H72" s="110">
        <v>2</v>
      </c>
      <c r="I72" s="110"/>
      <c r="J72" s="111"/>
      <c r="K72" s="111"/>
      <c r="L72" s="111"/>
      <c r="M72" s="75">
        <f t="shared" si="24"/>
        <v>2</v>
      </c>
      <c r="N72" s="111"/>
      <c r="O72" s="110">
        <v>0</v>
      </c>
      <c r="P72" s="111"/>
      <c r="Q72" s="111"/>
      <c r="R72" s="111"/>
      <c r="S72" s="111"/>
      <c r="T72" s="75">
        <f t="shared" si="25"/>
        <v>0</v>
      </c>
      <c r="U72" s="89">
        <f t="shared" si="17"/>
        <v>0</v>
      </c>
      <c r="V72" s="56">
        <f t="shared" si="17"/>
        <v>2</v>
      </c>
      <c r="W72" s="56">
        <f t="shared" si="17"/>
        <v>0</v>
      </c>
      <c r="X72" s="89">
        <f t="shared" si="16"/>
        <v>0</v>
      </c>
      <c r="Y72" s="89">
        <f t="shared" si="16"/>
        <v>0</v>
      </c>
      <c r="Z72" s="75">
        <f t="shared" si="16"/>
        <v>0</v>
      </c>
      <c r="AA72" s="75">
        <f t="shared" si="16"/>
        <v>2</v>
      </c>
      <c r="AB72" s="90">
        <f aca="true" t="shared" si="26" ref="AB72:AB133">+Z72*1+Y72*0.8+X72*0.6+W72*0.4+V72*0.2+U72*0.1</f>
        <v>0.4</v>
      </c>
      <c r="AC72" s="90">
        <f aca="true" t="shared" si="27" ref="AC72:AC103">+AB72/F72*100</f>
        <v>20</v>
      </c>
      <c r="AD72" s="93">
        <f t="shared" si="23"/>
        <v>2.5</v>
      </c>
      <c r="AE72" s="49">
        <v>10</v>
      </c>
      <c r="AF72" s="78"/>
    </row>
    <row r="73" spans="1:32" ht="24.75" customHeight="1" hidden="1">
      <c r="A73" s="175"/>
      <c r="B73" s="178"/>
      <c r="C73" s="52" t="s">
        <v>253</v>
      </c>
      <c r="D73" s="89">
        <v>0</v>
      </c>
      <c r="E73" s="89">
        <v>9</v>
      </c>
      <c r="F73" s="89">
        <f t="shared" si="22"/>
        <v>9</v>
      </c>
      <c r="G73" s="111"/>
      <c r="H73" s="111"/>
      <c r="I73" s="111"/>
      <c r="J73" s="110">
        <v>0</v>
      </c>
      <c r="K73" s="111"/>
      <c r="L73" s="111"/>
      <c r="M73" s="75">
        <f t="shared" si="24"/>
        <v>0</v>
      </c>
      <c r="N73" s="111"/>
      <c r="O73" s="111"/>
      <c r="P73" s="110">
        <v>2</v>
      </c>
      <c r="Q73" s="110">
        <v>7</v>
      </c>
      <c r="R73" s="111"/>
      <c r="S73" s="111"/>
      <c r="T73" s="75">
        <f t="shared" si="25"/>
        <v>9</v>
      </c>
      <c r="U73" s="89">
        <f t="shared" si="17"/>
        <v>0</v>
      </c>
      <c r="V73" s="56">
        <f t="shared" si="17"/>
        <v>0</v>
      </c>
      <c r="W73" s="56">
        <f t="shared" si="17"/>
        <v>2</v>
      </c>
      <c r="X73" s="89">
        <f t="shared" si="16"/>
        <v>7</v>
      </c>
      <c r="Y73" s="89">
        <f t="shared" si="16"/>
        <v>0</v>
      </c>
      <c r="Z73" s="75">
        <f t="shared" si="16"/>
        <v>0</v>
      </c>
      <c r="AA73" s="75">
        <f t="shared" si="16"/>
        <v>9</v>
      </c>
      <c r="AB73" s="90">
        <f t="shared" si="26"/>
        <v>5</v>
      </c>
      <c r="AC73" s="90">
        <f t="shared" si="27"/>
        <v>55.55555555555556</v>
      </c>
      <c r="AD73" s="93">
        <f t="shared" si="23"/>
        <v>5</v>
      </c>
      <c r="AE73" s="49">
        <v>60</v>
      </c>
      <c r="AF73" s="78"/>
    </row>
    <row r="74" spans="1:32" ht="24.75" customHeight="1" hidden="1">
      <c r="A74" s="175"/>
      <c r="B74" s="178"/>
      <c r="C74" s="52" t="s">
        <v>142</v>
      </c>
      <c r="D74" s="89">
        <v>0</v>
      </c>
      <c r="E74" s="89">
        <v>1</v>
      </c>
      <c r="F74" s="89">
        <f t="shared" si="22"/>
        <v>1</v>
      </c>
      <c r="G74" s="111"/>
      <c r="H74" s="111"/>
      <c r="I74" s="111"/>
      <c r="J74" s="110">
        <v>0</v>
      </c>
      <c r="K74" s="111"/>
      <c r="L74" s="111"/>
      <c r="M74" s="75">
        <f t="shared" si="24"/>
        <v>0</v>
      </c>
      <c r="N74" s="111"/>
      <c r="O74" s="111"/>
      <c r="P74" s="111"/>
      <c r="Q74" s="110">
        <v>1</v>
      </c>
      <c r="R74" s="111"/>
      <c r="S74" s="111"/>
      <c r="T74" s="75">
        <f t="shared" si="25"/>
        <v>1</v>
      </c>
      <c r="U74" s="89">
        <f t="shared" si="17"/>
        <v>0</v>
      </c>
      <c r="V74" s="56">
        <f t="shared" si="17"/>
        <v>0</v>
      </c>
      <c r="W74" s="56">
        <f t="shared" si="17"/>
        <v>0</v>
      </c>
      <c r="X74" s="89">
        <f t="shared" si="16"/>
        <v>1</v>
      </c>
      <c r="Y74" s="89">
        <f t="shared" si="16"/>
        <v>0</v>
      </c>
      <c r="Z74" s="75">
        <f t="shared" si="16"/>
        <v>0</v>
      </c>
      <c r="AA74" s="75">
        <f t="shared" si="16"/>
        <v>1</v>
      </c>
      <c r="AB74" s="90">
        <f t="shared" si="26"/>
        <v>0.6</v>
      </c>
      <c r="AC74" s="90">
        <f t="shared" si="27"/>
        <v>60</v>
      </c>
      <c r="AD74" s="93">
        <f t="shared" si="23"/>
        <v>5</v>
      </c>
      <c r="AE74" s="49">
        <v>61</v>
      </c>
      <c r="AF74" s="78"/>
    </row>
    <row r="75" spans="1:32" ht="24.75" customHeight="1" hidden="1">
      <c r="A75" s="175"/>
      <c r="B75" s="178"/>
      <c r="C75" s="52" t="s">
        <v>252</v>
      </c>
      <c r="D75" s="89">
        <v>0</v>
      </c>
      <c r="E75" s="89">
        <v>5</v>
      </c>
      <c r="F75" s="89">
        <f t="shared" si="22"/>
        <v>5</v>
      </c>
      <c r="G75" s="111"/>
      <c r="H75" s="110">
        <v>5</v>
      </c>
      <c r="I75" s="110"/>
      <c r="J75" s="111"/>
      <c r="K75" s="111"/>
      <c r="L75" s="111"/>
      <c r="M75" s="75">
        <f t="shared" si="24"/>
        <v>5</v>
      </c>
      <c r="N75" s="111"/>
      <c r="O75" s="110">
        <v>0</v>
      </c>
      <c r="P75" s="111"/>
      <c r="Q75" s="111"/>
      <c r="R75" s="111"/>
      <c r="S75" s="111"/>
      <c r="T75" s="75">
        <f t="shared" si="25"/>
        <v>0</v>
      </c>
      <c r="U75" s="89">
        <f t="shared" si="17"/>
        <v>0</v>
      </c>
      <c r="V75" s="56">
        <f t="shared" si="17"/>
        <v>5</v>
      </c>
      <c r="W75" s="56">
        <f t="shared" si="17"/>
        <v>0</v>
      </c>
      <c r="X75" s="89">
        <f t="shared" si="16"/>
        <v>0</v>
      </c>
      <c r="Y75" s="89">
        <f t="shared" si="16"/>
        <v>0</v>
      </c>
      <c r="Z75" s="75">
        <f t="shared" si="16"/>
        <v>0</v>
      </c>
      <c r="AA75" s="75">
        <f t="shared" si="16"/>
        <v>5</v>
      </c>
      <c r="AB75" s="90">
        <f t="shared" si="26"/>
        <v>1</v>
      </c>
      <c r="AC75" s="90">
        <f t="shared" si="27"/>
        <v>20</v>
      </c>
      <c r="AD75" s="93">
        <f t="shared" si="23"/>
        <v>2.5</v>
      </c>
      <c r="AE75" s="49">
        <v>62</v>
      </c>
      <c r="AF75" s="78"/>
    </row>
    <row r="76" spans="1:32" ht="24.75" customHeight="1" hidden="1">
      <c r="A76" s="175"/>
      <c r="B76" s="178"/>
      <c r="C76" s="52" t="s">
        <v>91</v>
      </c>
      <c r="D76" s="89">
        <v>0</v>
      </c>
      <c r="E76" s="89">
        <v>1</v>
      </c>
      <c r="F76" s="89">
        <f t="shared" si="22"/>
        <v>1</v>
      </c>
      <c r="G76" s="111"/>
      <c r="H76" s="111"/>
      <c r="I76" s="111"/>
      <c r="J76" s="111"/>
      <c r="K76" s="110">
        <v>1</v>
      </c>
      <c r="L76" s="110"/>
      <c r="M76" s="75">
        <f t="shared" si="24"/>
        <v>1</v>
      </c>
      <c r="N76" s="111"/>
      <c r="O76" s="111"/>
      <c r="P76" s="111"/>
      <c r="Q76" s="111"/>
      <c r="R76" s="110">
        <v>0</v>
      </c>
      <c r="S76" s="111"/>
      <c r="T76" s="75">
        <f t="shared" si="25"/>
        <v>0</v>
      </c>
      <c r="U76" s="89">
        <f t="shared" si="17"/>
        <v>0</v>
      </c>
      <c r="V76" s="56">
        <f t="shared" si="17"/>
        <v>0</v>
      </c>
      <c r="W76" s="56">
        <f t="shared" si="17"/>
        <v>0</v>
      </c>
      <c r="X76" s="89">
        <f t="shared" si="16"/>
        <v>0</v>
      </c>
      <c r="Y76" s="89">
        <f t="shared" si="16"/>
        <v>1</v>
      </c>
      <c r="Z76" s="75">
        <f t="shared" si="16"/>
        <v>0</v>
      </c>
      <c r="AA76" s="75">
        <f t="shared" si="16"/>
        <v>1</v>
      </c>
      <c r="AB76" s="90">
        <f t="shared" si="26"/>
        <v>0.8</v>
      </c>
      <c r="AC76" s="90">
        <f t="shared" si="27"/>
        <v>80</v>
      </c>
      <c r="AD76" s="93">
        <f t="shared" si="23"/>
        <v>5</v>
      </c>
      <c r="AE76" s="49">
        <v>66</v>
      </c>
      <c r="AF76" s="78"/>
    </row>
    <row r="77" spans="1:32" ht="24.75" customHeight="1" hidden="1">
      <c r="A77" s="175"/>
      <c r="B77" s="178"/>
      <c r="C77" s="52" t="s">
        <v>199</v>
      </c>
      <c r="D77" s="89">
        <v>2</v>
      </c>
      <c r="E77" s="89">
        <v>0</v>
      </c>
      <c r="F77" s="89">
        <f t="shared" si="22"/>
        <v>2</v>
      </c>
      <c r="G77" s="111"/>
      <c r="H77" s="111"/>
      <c r="I77" s="111"/>
      <c r="J77" s="110">
        <v>0</v>
      </c>
      <c r="K77" s="111"/>
      <c r="L77" s="111"/>
      <c r="M77" s="75">
        <f t="shared" si="24"/>
        <v>0</v>
      </c>
      <c r="N77" s="111"/>
      <c r="O77" s="111"/>
      <c r="P77" s="111"/>
      <c r="Q77" s="110">
        <v>2</v>
      </c>
      <c r="R77" s="111"/>
      <c r="S77" s="111"/>
      <c r="T77" s="75">
        <f t="shared" si="25"/>
        <v>2</v>
      </c>
      <c r="U77" s="89">
        <f t="shared" si="17"/>
        <v>0</v>
      </c>
      <c r="V77" s="56">
        <f t="shared" si="17"/>
        <v>0</v>
      </c>
      <c r="W77" s="56">
        <f t="shared" si="17"/>
        <v>0</v>
      </c>
      <c r="X77" s="89">
        <f t="shared" si="16"/>
        <v>2</v>
      </c>
      <c r="Y77" s="89">
        <f t="shared" si="16"/>
        <v>0</v>
      </c>
      <c r="Z77" s="75">
        <f t="shared" si="16"/>
        <v>0</v>
      </c>
      <c r="AA77" s="75">
        <f t="shared" si="16"/>
        <v>2</v>
      </c>
      <c r="AB77" s="90">
        <f t="shared" si="26"/>
        <v>1.2</v>
      </c>
      <c r="AC77" s="90">
        <f t="shared" si="27"/>
        <v>60</v>
      </c>
      <c r="AD77" s="93">
        <f t="shared" si="23"/>
        <v>5</v>
      </c>
      <c r="AE77" s="49">
        <v>81</v>
      </c>
      <c r="AF77" s="78"/>
    </row>
    <row r="78" spans="1:32" ht="24.75" customHeight="1" hidden="1">
      <c r="A78" s="175"/>
      <c r="B78" s="178"/>
      <c r="C78" s="52" t="s">
        <v>182</v>
      </c>
      <c r="D78" s="89">
        <v>4</v>
      </c>
      <c r="E78" s="89">
        <v>2</v>
      </c>
      <c r="F78" s="89">
        <f t="shared" si="22"/>
        <v>6</v>
      </c>
      <c r="G78" s="111"/>
      <c r="H78" s="111"/>
      <c r="I78" s="111"/>
      <c r="J78" s="110">
        <v>0</v>
      </c>
      <c r="K78" s="110">
        <v>0</v>
      </c>
      <c r="L78" s="110"/>
      <c r="M78" s="75">
        <f t="shared" si="24"/>
        <v>0</v>
      </c>
      <c r="N78" s="111"/>
      <c r="O78" s="111"/>
      <c r="P78" s="110">
        <v>1</v>
      </c>
      <c r="Q78" s="110">
        <v>4</v>
      </c>
      <c r="R78" s="110">
        <v>1</v>
      </c>
      <c r="S78" s="111"/>
      <c r="T78" s="75">
        <f t="shared" si="25"/>
        <v>6</v>
      </c>
      <c r="U78" s="89">
        <f t="shared" si="17"/>
        <v>0</v>
      </c>
      <c r="V78" s="56">
        <f t="shared" si="17"/>
        <v>0</v>
      </c>
      <c r="W78" s="56">
        <f t="shared" si="17"/>
        <v>1</v>
      </c>
      <c r="X78" s="89">
        <f t="shared" si="16"/>
        <v>4</v>
      </c>
      <c r="Y78" s="89">
        <f t="shared" si="16"/>
        <v>1</v>
      </c>
      <c r="Z78" s="75">
        <f t="shared" si="16"/>
        <v>0</v>
      </c>
      <c r="AA78" s="75">
        <f t="shared" si="16"/>
        <v>6</v>
      </c>
      <c r="AB78" s="90">
        <f t="shared" si="26"/>
        <v>3.6</v>
      </c>
      <c r="AC78" s="90">
        <f t="shared" si="27"/>
        <v>60</v>
      </c>
      <c r="AD78" s="93">
        <f t="shared" si="23"/>
        <v>5</v>
      </c>
      <c r="AE78" s="49">
        <v>104</v>
      </c>
      <c r="AF78" s="78"/>
    </row>
    <row r="79" spans="1:32" ht="24.75" customHeight="1" hidden="1">
      <c r="A79" s="175"/>
      <c r="B79" s="178"/>
      <c r="C79" s="52" t="s">
        <v>183</v>
      </c>
      <c r="D79" s="89">
        <v>0</v>
      </c>
      <c r="E79" s="89">
        <v>8</v>
      </c>
      <c r="F79" s="89">
        <f t="shared" si="22"/>
        <v>8</v>
      </c>
      <c r="G79" s="111"/>
      <c r="H79" s="111"/>
      <c r="I79" s="111"/>
      <c r="J79" s="110">
        <v>6</v>
      </c>
      <c r="K79" s="110">
        <v>2</v>
      </c>
      <c r="L79" s="110"/>
      <c r="M79" s="75">
        <f t="shared" si="24"/>
        <v>8</v>
      </c>
      <c r="N79" s="111"/>
      <c r="O79" s="111"/>
      <c r="P79" s="111"/>
      <c r="Q79" s="110">
        <v>0</v>
      </c>
      <c r="R79" s="110">
        <v>0</v>
      </c>
      <c r="S79" s="111"/>
      <c r="T79" s="75">
        <f t="shared" si="25"/>
        <v>0</v>
      </c>
      <c r="U79" s="89">
        <f t="shared" si="17"/>
        <v>0</v>
      </c>
      <c r="V79" s="56">
        <f t="shared" si="17"/>
        <v>0</v>
      </c>
      <c r="W79" s="56">
        <f t="shared" si="17"/>
        <v>0</v>
      </c>
      <c r="X79" s="89">
        <f t="shared" si="16"/>
        <v>6</v>
      </c>
      <c r="Y79" s="89">
        <f t="shared" si="16"/>
        <v>2</v>
      </c>
      <c r="Z79" s="75">
        <f t="shared" si="16"/>
        <v>0</v>
      </c>
      <c r="AA79" s="75">
        <f t="shared" si="16"/>
        <v>8</v>
      </c>
      <c r="AB79" s="90">
        <f t="shared" si="26"/>
        <v>5.199999999999999</v>
      </c>
      <c r="AC79" s="90">
        <f t="shared" si="27"/>
        <v>64.99999999999999</v>
      </c>
      <c r="AD79" s="93">
        <f t="shared" si="23"/>
        <v>5</v>
      </c>
      <c r="AE79" s="49">
        <v>105</v>
      </c>
      <c r="AF79" s="78"/>
    </row>
    <row r="80" spans="1:32" ht="24.75" customHeight="1">
      <c r="A80" s="176"/>
      <c r="B80" s="179"/>
      <c r="C80" s="52" t="s">
        <v>159</v>
      </c>
      <c r="D80" s="89">
        <f>+D79+D78+D77+D76+D75+D74+D73+D72</f>
        <v>6</v>
      </c>
      <c r="E80" s="89">
        <f aca="true" t="shared" si="28" ref="E80:S80">+E79+E78+E77+E76+E75+E74+E73+E72</f>
        <v>28</v>
      </c>
      <c r="F80" s="89">
        <f t="shared" si="28"/>
        <v>34</v>
      </c>
      <c r="G80" s="110">
        <f t="shared" si="28"/>
        <v>0</v>
      </c>
      <c r="H80" s="110">
        <f t="shared" si="28"/>
        <v>7</v>
      </c>
      <c r="I80" s="110"/>
      <c r="J80" s="110">
        <f t="shared" si="28"/>
        <v>6</v>
      </c>
      <c r="K80" s="110">
        <f t="shared" si="28"/>
        <v>3</v>
      </c>
      <c r="L80" s="110"/>
      <c r="M80" s="75">
        <f t="shared" si="24"/>
        <v>16</v>
      </c>
      <c r="N80" s="110">
        <f t="shared" si="28"/>
        <v>0</v>
      </c>
      <c r="O80" s="110">
        <f t="shared" si="28"/>
        <v>0</v>
      </c>
      <c r="P80" s="110">
        <f t="shared" si="28"/>
        <v>3</v>
      </c>
      <c r="Q80" s="110">
        <f t="shared" si="28"/>
        <v>14</v>
      </c>
      <c r="R80" s="110">
        <f t="shared" si="28"/>
        <v>1</v>
      </c>
      <c r="S80" s="110">
        <f t="shared" si="28"/>
        <v>0</v>
      </c>
      <c r="T80" s="75">
        <f t="shared" si="25"/>
        <v>18</v>
      </c>
      <c r="U80" s="89">
        <f t="shared" si="17"/>
        <v>0</v>
      </c>
      <c r="V80" s="56">
        <f t="shared" si="17"/>
        <v>7</v>
      </c>
      <c r="W80" s="56">
        <f t="shared" si="17"/>
        <v>3</v>
      </c>
      <c r="X80" s="89">
        <f t="shared" si="16"/>
        <v>20</v>
      </c>
      <c r="Y80" s="89">
        <f t="shared" si="16"/>
        <v>4</v>
      </c>
      <c r="Z80" s="75">
        <f t="shared" si="16"/>
        <v>0</v>
      </c>
      <c r="AA80" s="75">
        <f t="shared" si="16"/>
        <v>34</v>
      </c>
      <c r="AB80" s="90">
        <f t="shared" si="26"/>
        <v>17.799999999999997</v>
      </c>
      <c r="AC80" s="90">
        <f t="shared" si="27"/>
        <v>52.35294117647058</v>
      </c>
      <c r="AD80" s="93">
        <f t="shared" si="23"/>
        <v>5</v>
      </c>
      <c r="AE80" s="49"/>
      <c r="AF80" s="78"/>
    </row>
    <row r="81" spans="1:32" ht="24.75" customHeight="1" hidden="1">
      <c r="A81" s="174">
        <v>4</v>
      </c>
      <c r="B81" s="177" t="s">
        <v>202</v>
      </c>
      <c r="C81" s="52" t="s">
        <v>311</v>
      </c>
      <c r="D81" s="89">
        <v>1</v>
      </c>
      <c r="E81" s="89">
        <v>0</v>
      </c>
      <c r="F81" s="89">
        <f aca="true" t="shared" si="29" ref="F81:F96">+E81+D81</f>
        <v>1</v>
      </c>
      <c r="G81" s="111"/>
      <c r="H81" s="111"/>
      <c r="I81" s="111"/>
      <c r="J81" s="111"/>
      <c r="K81" s="111"/>
      <c r="L81" s="111"/>
      <c r="M81" s="75">
        <f t="shared" si="24"/>
        <v>0</v>
      </c>
      <c r="N81" s="111"/>
      <c r="O81" s="111"/>
      <c r="P81" s="111"/>
      <c r="Q81" s="111"/>
      <c r="R81" s="111"/>
      <c r="S81" s="110">
        <v>1</v>
      </c>
      <c r="T81" s="75">
        <f t="shared" si="25"/>
        <v>1</v>
      </c>
      <c r="U81" s="89">
        <f t="shared" si="17"/>
        <v>0</v>
      </c>
      <c r="V81" s="56">
        <f t="shared" si="17"/>
        <v>0</v>
      </c>
      <c r="W81" s="56">
        <f t="shared" si="17"/>
        <v>0</v>
      </c>
      <c r="X81" s="89">
        <f t="shared" si="16"/>
        <v>0</v>
      </c>
      <c r="Y81" s="89">
        <f t="shared" si="16"/>
        <v>0</v>
      </c>
      <c r="Z81" s="75">
        <f t="shared" si="16"/>
        <v>1</v>
      </c>
      <c r="AA81" s="75">
        <f t="shared" si="16"/>
        <v>1</v>
      </c>
      <c r="AB81" s="90">
        <f t="shared" si="26"/>
        <v>1</v>
      </c>
      <c r="AC81" s="90">
        <f t="shared" si="27"/>
        <v>100</v>
      </c>
      <c r="AD81" s="93">
        <f t="shared" si="23"/>
        <v>5</v>
      </c>
      <c r="AE81" s="49">
        <v>30</v>
      </c>
      <c r="AF81" s="78"/>
    </row>
    <row r="82" spans="1:32" ht="24.75" customHeight="1" hidden="1">
      <c r="A82" s="175"/>
      <c r="B82" s="178"/>
      <c r="C82" s="52" t="s">
        <v>203</v>
      </c>
      <c r="D82" s="89">
        <v>1</v>
      </c>
      <c r="E82" s="89">
        <v>1</v>
      </c>
      <c r="F82" s="89">
        <f t="shared" si="29"/>
        <v>2</v>
      </c>
      <c r="G82" s="111"/>
      <c r="H82" s="111"/>
      <c r="I82" s="111"/>
      <c r="J82" s="110">
        <v>0</v>
      </c>
      <c r="K82" s="110">
        <v>0</v>
      </c>
      <c r="L82" s="110"/>
      <c r="M82" s="75">
        <f t="shared" si="24"/>
        <v>0</v>
      </c>
      <c r="N82" s="111"/>
      <c r="O82" s="111"/>
      <c r="P82" s="111"/>
      <c r="Q82" s="110">
        <v>1</v>
      </c>
      <c r="R82" s="110">
        <v>1</v>
      </c>
      <c r="S82" s="111"/>
      <c r="T82" s="75">
        <f t="shared" si="25"/>
        <v>2</v>
      </c>
      <c r="U82" s="89">
        <f t="shared" si="17"/>
        <v>0</v>
      </c>
      <c r="V82" s="56">
        <f t="shared" si="17"/>
        <v>0</v>
      </c>
      <c r="W82" s="56">
        <f t="shared" si="17"/>
        <v>0</v>
      </c>
      <c r="X82" s="89">
        <f t="shared" si="16"/>
        <v>1</v>
      </c>
      <c r="Y82" s="89">
        <f t="shared" si="16"/>
        <v>1</v>
      </c>
      <c r="Z82" s="75">
        <f t="shared" si="16"/>
        <v>0</v>
      </c>
      <c r="AA82" s="75">
        <f t="shared" si="16"/>
        <v>2</v>
      </c>
      <c r="AB82" s="90">
        <f t="shared" si="26"/>
        <v>1.4</v>
      </c>
      <c r="AC82" s="90">
        <f t="shared" si="27"/>
        <v>70</v>
      </c>
      <c r="AD82" s="93">
        <f t="shared" si="23"/>
        <v>5</v>
      </c>
      <c r="AE82" s="49">
        <v>31</v>
      </c>
      <c r="AF82" s="78"/>
    </row>
    <row r="83" spans="1:32" ht="24.75" customHeight="1" hidden="1">
      <c r="A83" s="175"/>
      <c r="B83" s="178"/>
      <c r="C83" s="52" t="s">
        <v>245</v>
      </c>
      <c r="D83" s="89">
        <v>0</v>
      </c>
      <c r="E83" s="89">
        <v>2</v>
      </c>
      <c r="F83" s="89">
        <f t="shared" si="29"/>
        <v>2</v>
      </c>
      <c r="G83" s="111"/>
      <c r="H83" s="111"/>
      <c r="I83" s="111"/>
      <c r="J83" s="111"/>
      <c r="K83" s="110">
        <v>0</v>
      </c>
      <c r="L83" s="110"/>
      <c r="M83" s="75">
        <f t="shared" si="24"/>
        <v>0</v>
      </c>
      <c r="N83" s="111"/>
      <c r="O83" s="111"/>
      <c r="P83" s="111"/>
      <c r="Q83" s="111"/>
      <c r="R83" s="110">
        <v>2</v>
      </c>
      <c r="S83" s="111"/>
      <c r="T83" s="75">
        <f t="shared" si="25"/>
        <v>2</v>
      </c>
      <c r="U83" s="89">
        <f t="shared" si="17"/>
        <v>0</v>
      </c>
      <c r="V83" s="56">
        <f t="shared" si="17"/>
        <v>0</v>
      </c>
      <c r="W83" s="56">
        <f t="shared" si="17"/>
        <v>0</v>
      </c>
      <c r="X83" s="89">
        <f t="shared" si="16"/>
        <v>0</v>
      </c>
      <c r="Y83" s="89">
        <f t="shared" si="16"/>
        <v>2</v>
      </c>
      <c r="Z83" s="75">
        <f t="shared" si="16"/>
        <v>0</v>
      </c>
      <c r="AA83" s="75">
        <f t="shared" si="16"/>
        <v>2</v>
      </c>
      <c r="AB83" s="90">
        <f t="shared" si="26"/>
        <v>1.6</v>
      </c>
      <c r="AC83" s="90">
        <f t="shared" si="27"/>
        <v>80</v>
      </c>
      <c r="AD83" s="93">
        <f t="shared" si="23"/>
        <v>5</v>
      </c>
      <c r="AE83" s="49">
        <v>32</v>
      </c>
      <c r="AF83" s="78"/>
    </row>
    <row r="84" spans="1:32" ht="24.75" customHeight="1" hidden="1">
      <c r="A84" s="175"/>
      <c r="B84" s="178"/>
      <c r="C84" s="52" t="s">
        <v>232</v>
      </c>
      <c r="D84" s="89">
        <v>0</v>
      </c>
      <c r="E84" s="89">
        <v>2</v>
      </c>
      <c r="F84" s="89">
        <f t="shared" si="29"/>
        <v>2</v>
      </c>
      <c r="G84" s="111"/>
      <c r="H84" s="111"/>
      <c r="I84" s="111"/>
      <c r="J84" s="110">
        <v>0</v>
      </c>
      <c r="K84" s="111"/>
      <c r="L84" s="111"/>
      <c r="M84" s="75">
        <f t="shared" si="24"/>
        <v>0</v>
      </c>
      <c r="N84" s="111"/>
      <c r="O84" s="111"/>
      <c r="P84" s="111"/>
      <c r="Q84" s="110">
        <v>2</v>
      </c>
      <c r="R84" s="111"/>
      <c r="S84" s="111"/>
      <c r="T84" s="75">
        <f t="shared" si="25"/>
        <v>2</v>
      </c>
      <c r="U84" s="89">
        <f t="shared" si="17"/>
        <v>0</v>
      </c>
      <c r="V84" s="56">
        <f t="shared" si="17"/>
        <v>0</v>
      </c>
      <c r="W84" s="56">
        <f t="shared" si="17"/>
        <v>0</v>
      </c>
      <c r="X84" s="89">
        <f t="shared" si="16"/>
        <v>2</v>
      </c>
      <c r="Y84" s="89">
        <f t="shared" si="16"/>
        <v>0</v>
      </c>
      <c r="Z84" s="75">
        <f t="shared" si="16"/>
        <v>0</v>
      </c>
      <c r="AA84" s="75">
        <f t="shared" si="16"/>
        <v>2</v>
      </c>
      <c r="AB84" s="90">
        <f t="shared" si="26"/>
        <v>1.2</v>
      </c>
      <c r="AC84" s="90">
        <f t="shared" si="27"/>
        <v>60</v>
      </c>
      <c r="AD84" s="93">
        <f t="shared" si="23"/>
        <v>5</v>
      </c>
      <c r="AE84" s="49">
        <v>33</v>
      </c>
      <c r="AF84" s="78"/>
    </row>
    <row r="85" spans="1:32" ht="24.75" customHeight="1" hidden="1">
      <c r="A85" s="175"/>
      <c r="B85" s="178"/>
      <c r="C85" s="52" t="s">
        <v>96</v>
      </c>
      <c r="D85" s="89">
        <v>2</v>
      </c>
      <c r="E85" s="89">
        <v>0</v>
      </c>
      <c r="F85" s="89">
        <f t="shared" si="29"/>
        <v>2</v>
      </c>
      <c r="G85" s="111"/>
      <c r="H85" s="111"/>
      <c r="I85" s="111"/>
      <c r="J85" s="110">
        <v>0</v>
      </c>
      <c r="K85" s="111"/>
      <c r="L85" s="111"/>
      <c r="M85" s="75">
        <f t="shared" si="24"/>
        <v>0</v>
      </c>
      <c r="N85" s="111"/>
      <c r="O85" s="111"/>
      <c r="P85" s="111"/>
      <c r="Q85" s="110">
        <v>1</v>
      </c>
      <c r="R85" s="111"/>
      <c r="S85" s="110">
        <v>1</v>
      </c>
      <c r="T85" s="75">
        <f t="shared" si="25"/>
        <v>2</v>
      </c>
      <c r="U85" s="89">
        <f t="shared" si="17"/>
        <v>0</v>
      </c>
      <c r="V85" s="56">
        <f t="shared" si="17"/>
        <v>0</v>
      </c>
      <c r="W85" s="56">
        <f t="shared" si="17"/>
        <v>0</v>
      </c>
      <c r="X85" s="89">
        <f t="shared" si="16"/>
        <v>1</v>
      </c>
      <c r="Y85" s="89">
        <f t="shared" si="16"/>
        <v>0</v>
      </c>
      <c r="Z85" s="75">
        <f t="shared" si="16"/>
        <v>1</v>
      </c>
      <c r="AA85" s="75">
        <f t="shared" si="16"/>
        <v>2</v>
      </c>
      <c r="AB85" s="90">
        <f t="shared" si="26"/>
        <v>1.6</v>
      </c>
      <c r="AC85" s="90">
        <f t="shared" si="27"/>
        <v>80</v>
      </c>
      <c r="AD85" s="93">
        <f t="shared" si="23"/>
        <v>5</v>
      </c>
      <c r="AE85" s="49">
        <v>35</v>
      </c>
      <c r="AF85" s="78"/>
    </row>
    <row r="86" spans="1:32" ht="24.75" customHeight="1" hidden="1">
      <c r="A86" s="175"/>
      <c r="B86" s="178"/>
      <c r="C86" s="52" t="s">
        <v>233</v>
      </c>
      <c r="D86" s="89">
        <v>1</v>
      </c>
      <c r="E86" s="89">
        <v>0</v>
      </c>
      <c r="F86" s="89">
        <f t="shared" si="29"/>
        <v>1</v>
      </c>
      <c r="G86" s="110">
        <v>0</v>
      </c>
      <c r="H86" s="111"/>
      <c r="I86" s="111"/>
      <c r="J86" s="111"/>
      <c r="K86" s="111"/>
      <c r="L86" s="111"/>
      <c r="M86" s="75">
        <f t="shared" si="24"/>
        <v>0</v>
      </c>
      <c r="N86" s="110">
        <v>1</v>
      </c>
      <c r="O86" s="111"/>
      <c r="P86" s="111"/>
      <c r="Q86" s="111"/>
      <c r="R86" s="111"/>
      <c r="S86" s="111"/>
      <c r="T86" s="75">
        <f t="shared" si="25"/>
        <v>1</v>
      </c>
      <c r="U86" s="89">
        <f t="shared" si="17"/>
        <v>1</v>
      </c>
      <c r="V86" s="56">
        <f t="shared" si="17"/>
        <v>0</v>
      </c>
      <c r="W86" s="56">
        <f t="shared" si="17"/>
        <v>0</v>
      </c>
      <c r="X86" s="89">
        <f t="shared" si="16"/>
        <v>0</v>
      </c>
      <c r="Y86" s="89">
        <f t="shared" si="16"/>
        <v>0</v>
      </c>
      <c r="Z86" s="75">
        <f t="shared" si="16"/>
        <v>0</v>
      </c>
      <c r="AA86" s="75">
        <f t="shared" si="16"/>
        <v>1</v>
      </c>
      <c r="AB86" s="90">
        <f t="shared" si="26"/>
        <v>0.1</v>
      </c>
      <c r="AC86" s="90">
        <f t="shared" si="27"/>
        <v>10</v>
      </c>
      <c r="AD86" s="93">
        <f t="shared" si="23"/>
        <v>1.25</v>
      </c>
      <c r="AE86" s="49">
        <v>36</v>
      </c>
      <c r="AF86" s="78"/>
    </row>
    <row r="87" spans="1:32" ht="24.75" customHeight="1" hidden="1">
      <c r="A87" s="175"/>
      <c r="B87" s="178"/>
      <c r="C87" s="52" t="s">
        <v>92</v>
      </c>
      <c r="D87" s="89">
        <v>0</v>
      </c>
      <c r="E87" s="89">
        <v>1</v>
      </c>
      <c r="F87" s="89">
        <f t="shared" si="29"/>
        <v>1</v>
      </c>
      <c r="G87" s="111"/>
      <c r="H87" s="111"/>
      <c r="I87" s="111"/>
      <c r="J87" s="110">
        <v>0</v>
      </c>
      <c r="K87" s="111"/>
      <c r="L87" s="111"/>
      <c r="M87" s="75">
        <f t="shared" si="24"/>
        <v>0</v>
      </c>
      <c r="N87" s="111"/>
      <c r="O87" s="111"/>
      <c r="P87" s="111"/>
      <c r="Q87" s="110">
        <v>1</v>
      </c>
      <c r="R87" s="111"/>
      <c r="S87" s="111"/>
      <c r="T87" s="75">
        <f t="shared" si="25"/>
        <v>1</v>
      </c>
      <c r="U87" s="89">
        <f t="shared" si="17"/>
        <v>0</v>
      </c>
      <c r="V87" s="56">
        <f t="shared" si="17"/>
        <v>0</v>
      </c>
      <c r="W87" s="56">
        <f t="shared" si="17"/>
        <v>0</v>
      </c>
      <c r="X87" s="89">
        <f t="shared" si="16"/>
        <v>1</v>
      </c>
      <c r="Y87" s="89">
        <f t="shared" si="16"/>
        <v>0</v>
      </c>
      <c r="Z87" s="75">
        <f t="shared" si="16"/>
        <v>0</v>
      </c>
      <c r="AA87" s="75">
        <f t="shared" si="16"/>
        <v>1</v>
      </c>
      <c r="AB87" s="90">
        <f t="shared" si="26"/>
        <v>0.6</v>
      </c>
      <c r="AC87" s="90">
        <f t="shared" si="27"/>
        <v>60</v>
      </c>
      <c r="AD87" s="93">
        <f t="shared" si="23"/>
        <v>5</v>
      </c>
      <c r="AE87" s="49">
        <v>37</v>
      </c>
      <c r="AF87" s="78"/>
    </row>
    <row r="88" spans="1:32" ht="24.75" customHeight="1" hidden="1">
      <c r="A88" s="175"/>
      <c r="B88" s="178"/>
      <c r="C88" s="52" t="s">
        <v>270</v>
      </c>
      <c r="D88" s="89">
        <v>2</v>
      </c>
      <c r="E88" s="89">
        <v>0</v>
      </c>
      <c r="F88" s="89">
        <f t="shared" si="29"/>
        <v>2</v>
      </c>
      <c r="G88" s="111"/>
      <c r="H88" s="111"/>
      <c r="I88" s="111"/>
      <c r="J88" s="110">
        <v>0</v>
      </c>
      <c r="K88" s="110">
        <v>0</v>
      </c>
      <c r="L88" s="110"/>
      <c r="M88" s="75">
        <f t="shared" si="24"/>
        <v>0</v>
      </c>
      <c r="N88" s="111"/>
      <c r="O88" s="111"/>
      <c r="P88" s="111"/>
      <c r="Q88" s="110">
        <v>1</v>
      </c>
      <c r="R88" s="110">
        <v>1</v>
      </c>
      <c r="S88" s="111"/>
      <c r="T88" s="75">
        <f t="shared" si="25"/>
        <v>2</v>
      </c>
      <c r="U88" s="89">
        <f t="shared" si="17"/>
        <v>0</v>
      </c>
      <c r="V88" s="56">
        <f t="shared" si="17"/>
        <v>0</v>
      </c>
      <c r="W88" s="56">
        <f t="shared" si="17"/>
        <v>0</v>
      </c>
      <c r="X88" s="89">
        <f t="shared" si="16"/>
        <v>1</v>
      </c>
      <c r="Y88" s="89">
        <f t="shared" si="16"/>
        <v>1</v>
      </c>
      <c r="Z88" s="75">
        <f t="shared" si="16"/>
        <v>0</v>
      </c>
      <c r="AA88" s="75">
        <f t="shared" si="16"/>
        <v>2</v>
      </c>
      <c r="AB88" s="90">
        <f t="shared" si="26"/>
        <v>1.4</v>
      </c>
      <c r="AC88" s="90">
        <f t="shared" si="27"/>
        <v>70</v>
      </c>
      <c r="AD88" s="93">
        <f t="shared" si="23"/>
        <v>5</v>
      </c>
      <c r="AE88" s="49">
        <v>38</v>
      </c>
      <c r="AF88" s="78"/>
    </row>
    <row r="89" spans="1:32" ht="24.75" customHeight="1" hidden="1">
      <c r="A89" s="175"/>
      <c r="B89" s="178"/>
      <c r="C89" s="52" t="s">
        <v>184</v>
      </c>
      <c r="D89" s="89">
        <v>14</v>
      </c>
      <c r="E89" s="89">
        <v>0</v>
      </c>
      <c r="F89" s="89">
        <f t="shared" si="29"/>
        <v>14</v>
      </c>
      <c r="G89" s="111"/>
      <c r="H89" s="111"/>
      <c r="I89" s="111"/>
      <c r="J89" s="110">
        <v>0</v>
      </c>
      <c r="K89" s="110">
        <v>0</v>
      </c>
      <c r="L89" s="110"/>
      <c r="M89" s="75">
        <f t="shared" si="24"/>
        <v>0</v>
      </c>
      <c r="N89" s="111"/>
      <c r="O89" s="111"/>
      <c r="P89" s="110">
        <v>1</v>
      </c>
      <c r="Q89" s="110">
        <v>8</v>
      </c>
      <c r="R89" s="110">
        <v>4</v>
      </c>
      <c r="S89" s="110">
        <v>1</v>
      </c>
      <c r="T89" s="75">
        <f t="shared" si="25"/>
        <v>14</v>
      </c>
      <c r="U89" s="89">
        <f t="shared" si="17"/>
        <v>0</v>
      </c>
      <c r="V89" s="56">
        <f t="shared" si="17"/>
        <v>0</v>
      </c>
      <c r="W89" s="56">
        <f t="shared" si="17"/>
        <v>1</v>
      </c>
      <c r="X89" s="89">
        <f t="shared" si="16"/>
        <v>8</v>
      </c>
      <c r="Y89" s="89">
        <f t="shared" si="16"/>
        <v>4</v>
      </c>
      <c r="Z89" s="75">
        <f t="shared" si="16"/>
        <v>1</v>
      </c>
      <c r="AA89" s="75">
        <f t="shared" si="16"/>
        <v>14</v>
      </c>
      <c r="AB89" s="90">
        <f t="shared" si="26"/>
        <v>9.4</v>
      </c>
      <c r="AC89" s="90">
        <f t="shared" si="27"/>
        <v>67.14285714285715</v>
      </c>
      <c r="AD89" s="93">
        <f t="shared" si="23"/>
        <v>5</v>
      </c>
      <c r="AE89" s="49">
        <v>40</v>
      </c>
      <c r="AF89" s="78"/>
    </row>
    <row r="90" spans="1:32" ht="24.75" customHeight="1" hidden="1">
      <c r="A90" s="175"/>
      <c r="B90" s="178"/>
      <c r="C90" s="52" t="s">
        <v>80</v>
      </c>
      <c r="D90" s="89">
        <v>2</v>
      </c>
      <c r="E90" s="89">
        <v>0</v>
      </c>
      <c r="F90" s="89">
        <f t="shared" si="29"/>
        <v>2</v>
      </c>
      <c r="G90" s="111"/>
      <c r="H90" s="111"/>
      <c r="I90" s="111"/>
      <c r="J90" s="111"/>
      <c r="K90" s="111"/>
      <c r="L90" s="111"/>
      <c r="M90" s="75">
        <f t="shared" si="24"/>
        <v>0</v>
      </c>
      <c r="N90" s="111"/>
      <c r="O90" s="111"/>
      <c r="P90" s="111"/>
      <c r="Q90" s="111"/>
      <c r="R90" s="111"/>
      <c r="S90" s="110">
        <v>2</v>
      </c>
      <c r="T90" s="75">
        <f t="shared" si="25"/>
        <v>2</v>
      </c>
      <c r="U90" s="89">
        <f t="shared" si="17"/>
        <v>0</v>
      </c>
      <c r="V90" s="56">
        <f t="shared" si="17"/>
        <v>0</v>
      </c>
      <c r="W90" s="56">
        <f t="shared" si="17"/>
        <v>0</v>
      </c>
      <c r="X90" s="89">
        <f t="shared" si="16"/>
        <v>0</v>
      </c>
      <c r="Y90" s="89">
        <f t="shared" si="16"/>
        <v>0</v>
      </c>
      <c r="Z90" s="75">
        <f t="shared" si="16"/>
        <v>2</v>
      </c>
      <c r="AA90" s="75">
        <f t="shared" si="16"/>
        <v>2</v>
      </c>
      <c r="AB90" s="90">
        <f t="shared" si="26"/>
        <v>2</v>
      </c>
      <c r="AC90" s="90">
        <f t="shared" si="27"/>
        <v>100</v>
      </c>
      <c r="AD90" s="93">
        <f t="shared" si="23"/>
        <v>5</v>
      </c>
      <c r="AE90" s="49">
        <v>41</v>
      </c>
      <c r="AF90" s="78"/>
    </row>
    <row r="91" spans="1:32" ht="24.75" customHeight="1" hidden="1">
      <c r="A91" s="175"/>
      <c r="B91" s="178"/>
      <c r="C91" s="52" t="s">
        <v>81</v>
      </c>
      <c r="D91" s="89">
        <v>0</v>
      </c>
      <c r="E91" s="89">
        <v>4</v>
      </c>
      <c r="F91" s="89">
        <f t="shared" si="29"/>
        <v>4</v>
      </c>
      <c r="G91" s="111"/>
      <c r="H91" s="111"/>
      <c r="I91" s="111"/>
      <c r="J91" s="110">
        <v>0</v>
      </c>
      <c r="K91" s="111"/>
      <c r="L91" s="111"/>
      <c r="M91" s="75">
        <f t="shared" si="24"/>
        <v>0</v>
      </c>
      <c r="N91" s="111"/>
      <c r="O91" s="111"/>
      <c r="P91" s="111"/>
      <c r="Q91" s="110">
        <v>4</v>
      </c>
      <c r="R91" s="111"/>
      <c r="S91" s="111"/>
      <c r="T91" s="75">
        <f t="shared" si="25"/>
        <v>4</v>
      </c>
      <c r="U91" s="89">
        <f t="shared" si="17"/>
        <v>0</v>
      </c>
      <c r="V91" s="56">
        <f t="shared" si="17"/>
        <v>0</v>
      </c>
      <c r="W91" s="56">
        <f t="shared" si="17"/>
        <v>0</v>
      </c>
      <c r="X91" s="89">
        <f t="shared" si="16"/>
        <v>4</v>
      </c>
      <c r="Y91" s="89">
        <f t="shared" si="16"/>
        <v>0</v>
      </c>
      <c r="Z91" s="75">
        <f t="shared" si="16"/>
        <v>0</v>
      </c>
      <c r="AA91" s="75">
        <f t="shared" si="16"/>
        <v>4</v>
      </c>
      <c r="AB91" s="90">
        <f t="shared" si="26"/>
        <v>2.4</v>
      </c>
      <c r="AC91" s="90">
        <f t="shared" si="27"/>
        <v>60</v>
      </c>
      <c r="AD91" s="93">
        <f t="shared" si="23"/>
        <v>5</v>
      </c>
      <c r="AE91" s="49">
        <v>42</v>
      </c>
      <c r="AF91" s="78"/>
    </row>
    <row r="92" spans="1:32" ht="24.75" customHeight="1" hidden="1">
      <c r="A92" s="175"/>
      <c r="B92" s="178"/>
      <c r="C92" s="52" t="s">
        <v>310</v>
      </c>
      <c r="D92" s="89">
        <v>0</v>
      </c>
      <c r="E92" s="89">
        <v>1</v>
      </c>
      <c r="F92" s="89">
        <f t="shared" si="29"/>
        <v>1</v>
      </c>
      <c r="G92" s="111"/>
      <c r="H92" s="111"/>
      <c r="I92" s="111"/>
      <c r="J92" s="110">
        <v>0</v>
      </c>
      <c r="K92" s="111"/>
      <c r="L92" s="111"/>
      <c r="M92" s="75">
        <f t="shared" si="24"/>
        <v>0</v>
      </c>
      <c r="N92" s="111"/>
      <c r="O92" s="111"/>
      <c r="P92" s="111"/>
      <c r="Q92" s="110">
        <v>1</v>
      </c>
      <c r="R92" s="111"/>
      <c r="S92" s="111"/>
      <c r="T92" s="75">
        <f t="shared" si="25"/>
        <v>1</v>
      </c>
      <c r="U92" s="89">
        <f t="shared" si="17"/>
        <v>0</v>
      </c>
      <c r="V92" s="56">
        <f t="shared" si="17"/>
        <v>0</v>
      </c>
      <c r="W92" s="56">
        <f t="shared" si="17"/>
        <v>0</v>
      </c>
      <c r="X92" s="89">
        <f t="shared" si="16"/>
        <v>1</v>
      </c>
      <c r="Y92" s="89">
        <f t="shared" si="16"/>
        <v>0</v>
      </c>
      <c r="Z92" s="75">
        <f t="shared" si="16"/>
        <v>0</v>
      </c>
      <c r="AA92" s="75">
        <f t="shared" si="16"/>
        <v>1</v>
      </c>
      <c r="AB92" s="90">
        <f t="shared" si="26"/>
        <v>0.6</v>
      </c>
      <c r="AC92" s="90">
        <f t="shared" si="27"/>
        <v>60</v>
      </c>
      <c r="AD92" s="93">
        <f t="shared" si="23"/>
        <v>5</v>
      </c>
      <c r="AE92" s="49">
        <v>43</v>
      </c>
      <c r="AF92" s="78"/>
    </row>
    <row r="93" spans="1:32" ht="24.75" customHeight="1" hidden="1">
      <c r="A93" s="175"/>
      <c r="B93" s="178"/>
      <c r="C93" s="52" t="s">
        <v>237</v>
      </c>
      <c r="D93" s="89">
        <v>2</v>
      </c>
      <c r="E93" s="89">
        <v>0</v>
      </c>
      <c r="F93" s="89">
        <f t="shared" si="29"/>
        <v>2</v>
      </c>
      <c r="G93" s="111"/>
      <c r="H93" s="111"/>
      <c r="I93" s="111"/>
      <c r="J93" s="110">
        <v>0</v>
      </c>
      <c r="K93" s="110">
        <v>0</v>
      </c>
      <c r="L93" s="110"/>
      <c r="M93" s="75">
        <f t="shared" si="24"/>
        <v>0</v>
      </c>
      <c r="N93" s="111"/>
      <c r="O93" s="111"/>
      <c r="P93" s="111"/>
      <c r="Q93" s="110">
        <v>1</v>
      </c>
      <c r="R93" s="110">
        <v>1</v>
      </c>
      <c r="S93" s="111"/>
      <c r="T93" s="75">
        <f t="shared" si="25"/>
        <v>2</v>
      </c>
      <c r="U93" s="89">
        <f t="shared" si="17"/>
        <v>0</v>
      </c>
      <c r="V93" s="56">
        <f t="shared" si="17"/>
        <v>0</v>
      </c>
      <c r="W93" s="56">
        <f t="shared" si="17"/>
        <v>0</v>
      </c>
      <c r="X93" s="89">
        <f t="shared" si="16"/>
        <v>1</v>
      </c>
      <c r="Y93" s="89">
        <f t="shared" si="16"/>
        <v>1</v>
      </c>
      <c r="Z93" s="75">
        <f t="shared" si="16"/>
        <v>0</v>
      </c>
      <c r="AA93" s="75">
        <f t="shared" si="16"/>
        <v>2</v>
      </c>
      <c r="AB93" s="90">
        <f t="shared" si="26"/>
        <v>1.4</v>
      </c>
      <c r="AC93" s="90">
        <f t="shared" si="27"/>
        <v>70</v>
      </c>
      <c r="AD93" s="93">
        <f t="shared" si="23"/>
        <v>5</v>
      </c>
      <c r="AE93" s="49">
        <v>70</v>
      </c>
      <c r="AF93" s="78"/>
    </row>
    <row r="94" spans="1:32" ht="24.75" customHeight="1" hidden="1">
      <c r="A94" s="175"/>
      <c r="B94" s="178"/>
      <c r="C94" s="52" t="s">
        <v>75</v>
      </c>
      <c r="D94" s="89">
        <v>0</v>
      </c>
      <c r="E94" s="89">
        <v>3</v>
      </c>
      <c r="F94" s="89">
        <f t="shared" si="29"/>
        <v>3</v>
      </c>
      <c r="G94" s="111"/>
      <c r="H94" s="111"/>
      <c r="I94" s="111"/>
      <c r="J94" s="110">
        <v>0</v>
      </c>
      <c r="K94" s="111"/>
      <c r="L94" s="111"/>
      <c r="M94" s="75">
        <f t="shared" si="24"/>
        <v>0</v>
      </c>
      <c r="N94" s="111"/>
      <c r="O94" s="111"/>
      <c r="P94" s="110">
        <v>1</v>
      </c>
      <c r="Q94" s="110">
        <v>2</v>
      </c>
      <c r="R94" s="111"/>
      <c r="S94" s="111"/>
      <c r="T94" s="75">
        <f t="shared" si="25"/>
        <v>3</v>
      </c>
      <c r="U94" s="89">
        <f t="shared" si="17"/>
        <v>0</v>
      </c>
      <c r="V94" s="56">
        <f t="shared" si="17"/>
        <v>0</v>
      </c>
      <c r="W94" s="56">
        <f t="shared" si="17"/>
        <v>1</v>
      </c>
      <c r="X94" s="89">
        <f t="shared" si="16"/>
        <v>2</v>
      </c>
      <c r="Y94" s="89">
        <f t="shared" si="16"/>
        <v>0</v>
      </c>
      <c r="Z94" s="75">
        <f t="shared" si="16"/>
        <v>0</v>
      </c>
      <c r="AA94" s="75">
        <f t="shared" si="16"/>
        <v>3</v>
      </c>
      <c r="AB94" s="90">
        <f t="shared" si="26"/>
        <v>1.6</v>
      </c>
      <c r="AC94" s="90">
        <f t="shared" si="27"/>
        <v>53.333333333333336</v>
      </c>
      <c r="AD94" s="93">
        <f t="shared" si="23"/>
        <v>5</v>
      </c>
      <c r="AE94" s="49">
        <v>82</v>
      </c>
      <c r="AF94" s="78"/>
    </row>
    <row r="95" spans="1:32" ht="24.75" customHeight="1" hidden="1">
      <c r="A95" s="175"/>
      <c r="B95" s="178"/>
      <c r="C95" s="52" t="s">
        <v>72</v>
      </c>
      <c r="D95" s="89">
        <v>0</v>
      </c>
      <c r="E95" s="89">
        <v>15</v>
      </c>
      <c r="F95" s="89">
        <f t="shared" si="29"/>
        <v>15</v>
      </c>
      <c r="G95" s="111"/>
      <c r="H95" s="111"/>
      <c r="I95" s="111"/>
      <c r="J95" s="110">
        <v>0</v>
      </c>
      <c r="K95" s="110">
        <v>0</v>
      </c>
      <c r="L95" s="110"/>
      <c r="M95" s="75">
        <f t="shared" si="24"/>
        <v>0</v>
      </c>
      <c r="N95" s="111"/>
      <c r="O95" s="111"/>
      <c r="P95" s="111"/>
      <c r="Q95" s="110">
        <v>13</v>
      </c>
      <c r="R95" s="110">
        <v>2</v>
      </c>
      <c r="S95" s="111"/>
      <c r="T95" s="75">
        <f t="shared" si="25"/>
        <v>15</v>
      </c>
      <c r="U95" s="89">
        <f t="shared" si="17"/>
        <v>0</v>
      </c>
      <c r="V95" s="56">
        <f t="shared" si="17"/>
        <v>0</v>
      </c>
      <c r="W95" s="56">
        <f t="shared" si="17"/>
        <v>0</v>
      </c>
      <c r="X95" s="89">
        <f t="shared" si="16"/>
        <v>13</v>
      </c>
      <c r="Y95" s="89">
        <f t="shared" si="16"/>
        <v>2</v>
      </c>
      <c r="Z95" s="75">
        <f t="shared" si="16"/>
        <v>0</v>
      </c>
      <c r="AA95" s="75">
        <f t="shared" si="16"/>
        <v>15</v>
      </c>
      <c r="AB95" s="90">
        <f t="shared" si="26"/>
        <v>9.4</v>
      </c>
      <c r="AC95" s="90">
        <f t="shared" si="27"/>
        <v>62.66666666666667</v>
      </c>
      <c r="AD95" s="93">
        <f t="shared" si="23"/>
        <v>5</v>
      </c>
      <c r="AE95" s="49">
        <v>84</v>
      </c>
      <c r="AF95" s="78"/>
    </row>
    <row r="96" spans="1:32" ht="24.75" customHeight="1" hidden="1">
      <c r="A96" s="175"/>
      <c r="B96" s="178"/>
      <c r="C96" s="52" t="s">
        <v>313</v>
      </c>
      <c r="D96" s="89">
        <v>0</v>
      </c>
      <c r="E96" s="89">
        <v>1</v>
      </c>
      <c r="F96" s="89">
        <f t="shared" si="29"/>
        <v>1</v>
      </c>
      <c r="G96" s="111"/>
      <c r="H96" s="111"/>
      <c r="I96" s="111"/>
      <c r="J96" s="110">
        <v>0</v>
      </c>
      <c r="K96" s="111"/>
      <c r="L96" s="111"/>
      <c r="M96" s="75">
        <f t="shared" si="24"/>
        <v>0</v>
      </c>
      <c r="N96" s="111"/>
      <c r="O96" s="111"/>
      <c r="P96" s="111"/>
      <c r="Q96" s="110">
        <v>1</v>
      </c>
      <c r="R96" s="111"/>
      <c r="S96" s="111"/>
      <c r="T96" s="75">
        <f t="shared" si="25"/>
        <v>1</v>
      </c>
      <c r="U96" s="89">
        <f t="shared" si="17"/>
        <v>0</v>
      </c>
      <c r="V96" s="56">
        <f t="shared" si="17"/>
        <v>0</v>
      </c>
      <c r="W96" s="56">
        <f t="shared" si="17"/>
        <v>0</v>
      </c>
      <c r="X96" s="89">
        <f t="shared" si="16"/>
        <v>1</v>
      </c>
      <c r="Y96" s="89">
        <f t="shared" si="16"/>
        <v>0</v>
      </c>
      <c r="Z96" s="75">
        <f t="shared" si="16"/>
        <v>0</v>
      </c>
      <c r="AA96" s="75">
        <f t="shared" si="16"/>
        <v>1</v>
      </c>
      <c r="AB96" s="90">
        <f t="shared" si="26"/>
        <v>0.6</v>
      </c>
      <c r="AC96" s="90">
        <f t="shared" si="27"/>
        <v>60</v>
      </c>
      <c r="AD96" s="93">
        <f t="shared" si="23"/>
        <v>5</v>
      </c>
      <c r="AE96" s="49">
        <v>85</v>
      </c>
      <c r="AF96" s="78"/>
    </row>
    <row r="97" spans="1:32" ht="24.75" customHeight="1">
      <c r="A97" s="176"/>
      <c r="B97" s="179"/>
      <c r="C97" s="52" t="s">
        <v>159</v>
      </c>
      <c r="D97" s="89">
        <f>+D96+D95+D94+D93+D92+D91+D90+D89+D88+D87+D86+D85+D84+D83+D82+D81</f>
        <v>25</v>
      </c>
      <c r="E97" s="89">
        <f aca="true" t="shared" si="30" ref="E97:S97">+E96+E95+E94+E93+E92+E91+E90+E89+E88+E87+E86+E85+E84+E83+E82+E81</f>
        <v>30</v>
      </c>
      <c r="F97" s="89">
        <f t="shared" si="30"/>
        <v>55</v>
      </c>
      <c r="G97" s="110">
        <f t="shared" si="30"/>
        <v>0</v>
      </c>
      <c r="H97" s="110">
        <f t="shared" si="30"/>
        <v>0</v>
      </c>
      <c r="I97" s="110"/>
      <c r="J97" s="110">
        <f t="shared" si="30"/>
        <v>0</v>
      </c>
      <c r="K97" s="110">
        <f t="shared" si="30"/>
        <v>0</v>
      </c>
      <c r="L97" s="110"/>
      <c r="M97" s="75">
        <f t="shared" si="24"/>
        <v>0</v>
      </c>
      <c r="N97" s="110">
        <f t="shared" si="30"/>
        <v>1</v>
      </c>
      <c r="O97" s="110">
        <f t="shared" si="30"/>
        <v>0</v>
      </c>
      <c r="P97" s="110">
        <f t="shared" si="30"/>
        <v>2</v>
      </c>
      <c r="Q97" s="110">
        <f t="shared" si="30"/>
        <v>36</v>
      </c>
      <c r="R97" s="110">
        <f t="shared" si="30"/>
        <v>11</v>
      </c>
      <c r="S97" s="110">
        <f t="shared" si="30"/>
        <v>5</v>
      </c>
      <c r="T97" s="75">
        <f t="shared" si="25"/>
        <v>55</v>
      </c>
      <c r="U97" s="89">
        <f t="shared" si="17"/>
        <v>1</v>
      </c>
      <c r="V97" s="56">
        <f t="shared" si="17"/>
        <v>0</v>
      </c>
      <c r="W97" s="56">
        <f t="shared" si="17"/>
        <v>2</v>
      </c>
      <c r="X97" s="89">
        <f t="shared" si="16"/>
        <v>36</v>
      </c>
      <c r="Y97" s="89">
        <f t="shared" si="16"/>
        <v>11</v>
      </c>
      <c r="Z97" s="75">
        <f t="shared" si="16"/>
        <v>5</v>
      </c>
      <c r="AA97" s="75">
        <f t="shared" si="16"/>
        <v>55</v>
      </c>
      <c r="AB97" s="90">
        <f t="shared" si="26"/>
        <v>36.3</v>
      </c>
      <c r="AC97" s="90">
        <f t="shared" si="27"/>
        <v>65.99999999999999</v>
      </c>
      <c r="AD97" s="93">
        <f t="shared" si="23"/>
        <v>5</v>
      </c>
      <c r="AE97" s="49"/>
      <c r="AF97" s="78"/>
    </row>
    <row r="98" spans="1:32" ht="24.75" customHeight="1" hidden="1">
      <c r="A98" s="174">
        <v>5</v>
      </c>
      <c r="B98" s="177" t="s">
        <v>210</v>
      </c>
      <c r="C98" s="52" t="s">
        <v>76</v>
      </c>
      <c r="D98" s="89">
        <v>5</v>
      </c>
      <c r="E98" s="89">
        <v>1</v>
      </c>
      <c r="F98" s="89">
        <f aca="true" t="shared" si="31" ref="F98:F104">+E98+D98</f>
        <v>6</v>
      </c>
      <c r="G98" s="111"/>
      <c r="H98" s="111"/>
      <c r="I98" s="111"/>
      <c r="J98" s="110">
        <v>0</v>
      </c>
      <c r="K98" s="110">
        <v>0</v>
      </c>
      <c r="L98" s="110"/>
      <c r="M98" s="75">
        <f t="shared" si="24"/>
        <v>0</v>
      </c>
      <c r="N98" s="111"/>
      <c r="O98" s="111"/>
      <c r="P98" s="111"/>
      <c r="Q98" s="110">
        <v>4</v>
      </c>
      <c r="R98" s="110">
        <v>2</v>
      </c>
      <c r="S98" s="111"/>
      <c r="T98" s="75">
        <f t="shared" si="25"/>
        <v>6</v>
      </c>
      <c r="U98" s="89">
        <f t="shared" si="17"/>
        <v>0</v>
      </c>
      <c r="V98" s="56">
        <f t="shared" si="17"/>
        <v>0</v>
      </c>
      <c r="W98" s="56">
        <f t="shared" si="17"/>
        <v>0</v>
      </c>
      <c r="X98" s="89">
        <f t="shared" si="16"/>
        <v>4</v>
      </c>
      <c r="Y98" s="89">
        <f t="shared" si="16"/>
        <v>2</v>
      </c>
      <c r="Z98" s="75">
        <f t="shared" si="16"/>
        <v>0</v>
      </c>
      <c r="AA98" s="75">
        <f t="shared" si="16"/>
        <v>6</v>
      </c>
      <c r="AB98" s="90">
        <f t="shared" si="26"/>
        <v>4</v>
      </c>
      <c r="AC98" s="90">
        <f t="shared" si="27"/>
        <v>66.66666666666666</v>
      </c>
      <c r="AD98" s="93">
        <f t="shared" si="23"/>
        <v>5</v>
      </c>
      <c r="AE98" s="49">
        <v>86</v>
      </c>
      <c r="AF98" s="78"/>
    </row>
    <row r="99" spans="1:32" ht="24.75" customHeight="1" hidden="1">
      <c r="A99" s="175"/>
      <c r="B99" s="178"/>
      <c r="C99" s="52" t="s">
        <v>143</v>
      </c>
      <c r="D99" s="89">
        <v>0</v>
      </c>
      <c r="E99" s="89">
        <v>1</v>
      </c>
      <c r="F99" s="89">
        <f t="shared" si="31"/>
        <v>1</v>
      </c>
      <c r="G99" s="111"/>
      <c r="H99" s="111"/>
      <c r="I99" s="111"/>
      <c r="J99" s="111"/>
      <c r="K99" s="110">
        <v>0</v>
      </c>
      <c r="L99" s="110"/>
      <c r="M99" s="75">
        <f t="shared" si="24"/>
        <v>0</v>
      </c>
      <c r="N99" s="111"/>
      <c r="O99" s="111"/>
      <c r="P99" s="111"/>
      <c r="Q99" s="111"/>
      <c r="R99" s="110">
        <v>1</v>
      </c>
      <c r="S99" s="111"/>
      <c r="T99" s="75">
        <f t="shared" si="25"/>
        <v>1</v>
      </c>
      <c r="U99" s="89">
        <f t="shared" si="17"/>
        <v>0</v>
      </c>
      <c r="V99" s="56">
        <f t="shared" si="17"/>
        <v>0</v>
      </c>
      <c r="W99" s="56">
        <f t="shared" si="17"/>
        <v>0</v>
      </c>
      <c r="X99" s="89">
        <f t="shared" si="16"/>
        <v>0</v>
      </c>
      <c r="Y99" s="89">
        <f t="shared" si="16"/>
        <v>1</v>
      </c>
      <c r="Z99" s="75">
        <f t="shared" si="16"/>
        <v>0</v>
      </c>
      <c r="AA99" s="75">
        <f t="shared" si="16"/>
        <v>1</v>
      </c>
      <c r="AB99" s="90">
        <f t="shared" si="26"/>
        <v>0.8</v>
      </c>
      <c r="AC99" s="90">
        <f t="shared" si="27"/>
        <v>80</v>
      </c>
      <c r="AD99" s="93">
        <f t="shared" si="23"/>
        <v>5</v>
      </c>
      <c r="AE99" s="49">
        <v>87</v>
      </c>
      <c r="AF99" s="78"/>
    </row>
    <row r="100" spans="1:32" ht="24.75" customHeight="1" hidden="1">
      <c r="A100" s="175"/>
      <c r="B100" s="178"/>
      <c r="C100" s="52" t="s">
        <v>273</v>
      </c>
      <c r="D100" s="89">
        <v>1</v>
      </c>
      <c r="E100" s="89">
        <v>0</v>
      </c>
      <c r="F100" s="89">
        <f t="shared" si="31"/>
        <v>1</v>
      </c>
      <c r="G100" s="111"/>
      <c r="H100" s="111"/>
      <c r="I100" s="111"/>
      <c r="J100" s="111"/>
      <c r="K100" s="111"/>
      <c r="L100" s="111"/>
      <c r="M100" s="75">
        <f t="shared" si="24"/>
        <v>0</v>
      </c>
      <c r="N100" s="111"/>
      <c r="O100" s="111"/>
      <c r="P100" s="111"/>
      <c r="Q100" s="111"/>
      <c r="R100" s="111"/>
      <c r="S100" s="110">
        <v>1</v>
      </c>
      <c r="T100" s="75">
        <f t="shared" si="25"/>
        <v>1</v>
      </c>
      <c r="U100" s="89">
        <f t="shared" si="17"/>
        <v>0</v>
      </c>
      <c r="V100" s="56">
        <f t="shared" si="17"/>
        <v>0</v>
      </c>
      <c r="W100" s="56">
        <f t="shared" si="17"/>
        <v>0</v>
      </c>
      <c r="X100" s="89">
        <f t="shared" si="16"/>
        <v>0</v>
      </c>
      <c r="Y100" s="89">
        <f t="shared" si="16"/>
        <v>0</v>
      </c>
      <c r="Z100" s="75">
        <f t="shared" si="16"/>
        <v>1</v>
      </c>
      <c r="AA100" s="75">
        <f t="shared" si="16"/>
        <v>1</v>
      </c>
      <c r="AB100" s="90">
        <f t="shared" si="26"/>
        <v>1</v>
      </c>
      <c r="AC100" s="90">
        <f t="shared" si="27"/>
        <v>100</v>
      </c>
      <c r="AD100" s="93">
        <f t="shared" si="23"/>
        <v>5</v>
      </c>
      <c r="AE100" s="49">
        <v>88</v>
      </c>
      <c r="AF100" s="78"/>
    </row>
    <row r="101" spans="1:32" ht="24.75" customHeight="1" hidden="1">
      <c r="A101" s="175"/>
      <c r="B101" s="178"/>
      <c r="C101" s="52" t="s">
        <v>77</v>
      </c>
      <c r="D101" s="89">
        <v>10</v>
      </c>
      <c r="E101" s="89">
        <v>0</v>
      </c>
      <c r="F101" s="89">
        <f t="shared" si="31"/>
        <v>10</v>
      </c>
      <c r="G101" s="110">
        <v>0</v>
      </c>
      <c r="H101" s="111"/>
      <c r="I101" s="111"/>
      <c r="J101" s="110">
        <v>0</v>
      </c>
      <c r="K101" s="110">
        <v>0</v>
      </c>
      <c r="L101" s="110"/>
      <c r="M101" s="75">
        <f t="shared" si="24"/>
        <v>0</v>
      </c>
      <c r="N101" s="110">
        <v>1</v>
      </c>
      <c r="O101" s="111"/>
      <c r="P101" s="111"/>
      <c r="Q101" s="110">
        <v>2</v>
      </c>
      <c r="R101" s="110">
        <v>7</v>
      </c>
      <c r="S101" s="111"/>
      <c r="T101" s="75">
        <f t="shared" si="25"/>
        <v>10</v>
      </c>
      <c r="U101" s="89">
        <f t="shared" si="17"/>
        <v>1</v>
      </c>
      <c r="V101" s="56">
        <f t="shared" si="17"/>
        <v>0</v>
      </c>
      <c r="W101" s="56">
        <f t="shared" si="17"/>
        <v>0</v>
      </c>
      <c r="X101" s="89">
        <f t="shared" si="16"/>
        <v>2</v>
      </c>
      <c r="Y101" s="89">
        <f t="shared" si="16"/>
        <v>7</v>
      </c>
      <c r="Z101" s="75">
        <f t="shared" si="16"/>
        <v>0</v>
      </c>
      <c r="AA101" s="75">
        <f t="shared" si="16"/>
        <v>10</v>
      </c>
      <c r="AB101" s="90">
        <f t="shared" si="26"/>
        <v>6.9</v>
      </c>
      <c r="AC101" s="90">
        <f t="shared" si="27"/>
        <v>69</v>
      </c>
      <c r="AD101" s="93">
        <f t="shared" si="23"/>
        <v>5</v>
      </c>
      <c r="AE101" s="49">
        <v>89</v>
      </c>
      <c r="AF101" s="78"/>
    </row>
    <row r="102" spans="1:32" ht="24.75" customHeight="1" hidden="1">
      <c r="A102" s="175"/>
      <c r="B102" s="178"/>
      <c r="C102" s="52" t="s">
        <v>234</v>
      </c>
      <c r="D102" s="89">
        <v>1</v>
      </c>
      <c r="E102" s="89">
        <v>0</v>
      </c>
      <c r="F102" s="89">
        <f t="shared" si="31"/>
        <v>1</v>
      </c>
      <c r="G102" s="111"/>
      <c r="H102" s="111"/>
      <c r="I102" s="111"/>
      <c r="J102" s="110">
        <v>0</v>
      </c>
      <c r="K102" s="111"/>
      <c r="L102" s="111"/>
      <c r="M102" s="75">
        <f t="shared" si="24"/>
        <v>0</v>
      </c>
      <c r="N102" s="111"/>
      <c r="O102" s="111"/>
      <c r="P102" s="111"/>
      <c r="Q102" s="110">
        <v>1</v>
      </c>
      <c r="R102" s="111"/>
      <c r="S102" s="111"/>
      <c r="T102" s="75">
        <f t="shared" si="25"/>
        <v>1</v>
      </c>
      <c r="U102" s="89">
        <f t="shared" si="17"/>
        <v>0</v>
      </c>
      <c r="V102" s="56">
        <f t="shared" si="17"/>
        <v>0</v>
      </c>
      <c r="W102" s="56">
        <f t="shared" si="17"/>
        <v>0</v>
      </c>
      <c r="X102" s="89">
        <f t="shared" si="16"/>
        <v>1</v>
      </c>
      <c r="Y102" s="89">
        <f t="shared" si="16"/>
        <v>0</v>
      </c>
      <c r="Z102" s="75">
        <f t="shared" si="16"/>
        <v>0</v>
      </c>
      <c r="AA102" s="75">
        <f t="shared" si="16"/>
        <v>1</v>
      </c>
      <c r="AB102" s="90">
        <f t="shared" si="26"/>
        <v>0.6</v>
      </c>
      <c r="AC102" s="90">
        <f t="shared" si="27"/>
        <v>60</v>
      </c>
      <c r="AD102" s="93">
        <f aca="true" t="shared" si="32" ref="AD102:AD133">IF(AC102*5/40&gt;5,5,AC102*5/40)</f>
        <v>5</v>
      </c>
      <c r="AE102" s="49">
        <v>90</v>
      </c>
      <c r="AF102" s="78"/>
    </row>
    <row r="103" spans="1:32" ht="24.75" customHeight="1" hidden="1">
      <c r="A103" s="175"/>
      <c r="B103" s="178"/>
      <c r="C103" s="52" t="s">
        <v>235</v>
      </c>
      <c r="D103" s="89">
        <v>1</v>
      </c>
      <c r="E103" s="89">
        <v>2</v>
      </c>
      <c r="F103" s="89">
        <f t="shared" si="31"/>
        <v>3</v>
      </c>
      <c r="G103" s="111"/>
      <c r="H103" s="111"/>
      <c r="I103" s="111"/>
      <c r="J103" s="110">
        <v>0</v>
      </c>
      <c r="K103" s="111"/>
      <c r="L103" s="111"/>
      <c r="M103" s="75">
        <f t="shared" si="24"/>
        <v>0</v>
      </c>
      <c r="N103" s="111"/>
      <c r="O103" s="111"/>
      <c r="P103" s="111"/>
      <c r="Q103" s="110">
        <v>3</v>
      </c>
      <c r="R103" s="111"/>
      <c r="S103" s="111"/>
      <c r="T103" s="75">
        <f t="shared" si="25"/>
        <v>3</v>
      </c>
      <c r="U103" s="89">
        <f t="shared" si="17"/>
        <v>0</v>
      </c>
      <c r="V103" s="56">
        <f t="shared" si="17"/>
        <v>0</v>
      </c>
      <c r="W103" s="56">
        <f t="shared" si="17"/>
        <v>0</v>
      </c>
      <c r="X103" s="89">
        <f t="shared" si="16"/>
        <v>3</v>
      </c>
      <c r="Y103" s="89">
        <f t="shared" si="16"/>
        <v>0</v>
      </c>
      <c r="Z103" s="75">
        <f t="shared" si="16"/>
        <v>0</v>
      </c>
      <c r="AA103" s="75">
        <f t="shared" si="16"/>
        <v>3</v>
      </c>
      <c r="AB103" s="90">
        <f t="shared" si="26"/>
        <v>1.7999999999999998</v>
      </c>
      <c r="AC103" s="90">
        <f t="shared" si="27"/>
        <v>60</v>
      </c>
      <c r="AD103" s="93">
        <f t="shared" si="32"/>
        <v>5</v>
      </c>
      <c r="AE103" s="49">
        <v>91</v>
      </c>
      <c r="AF103" s="78"/>
    </row>
    <row r="104" spans="1:32" ht="24.75" customHeight="1" hidden="1">
      <c r="A104" s="175"/>
      <c r="B104" s="178"/>
      <c r="C104" s="52" t="s">
        <v>110</v>
      </c>
      <c r="D104" s="89">
        <v>6</v>
      </c>
      <c r="E104" s="89">
        <v>3</v>
      </c>
      <c r="F104" s="89">
        <f t="shared" si="31"/>
        <v>9</v>
      </c>
      <c r="G104" s="111"/>
      <c r="H104" s="111"/>
      <c r="I104" s="111"/>
      <c r="J104" s="110">
        <v>0</v>
      </c>
      <c r="K104" s="110">
        <v>0</v>
      </c>
      <c r="L104" s="110"/>
      <c r="M104" s="75">
        <f t="shared" si="24"/>
        <v>0</v>
      </c>
      <c r="N104" s="111"/>
      <c r="O104" s="111"/>
      <c r="P104" s="111"/>
      <c r="Q104" s="110">
        <v>6</v>
      </c>
      <c r="R104" s="110">
        <v>3</v>
      </c>
      <c r="S104" s="111"/>
      <c r="T104" s="75">
        <f t="shared" si="25"/>
        <v>9</v>
      </c>
      <c r="U104" s="89">
        <f t="shared" si="17"/>
        <v>0</v>
      </c>
      <c r="V104" s="56">
        <f t="shared" si="17"/>
        <v>0</v>
      </c>
      <c r="W104" s="56">
        <f t="shared" si="17"/>
        <v>0</v>
      </c>
      <c r="X104" s="89">
        <f t="shared" si="16"/>
        <v>6</v>
      </c>
      <c r="Y104" s="89">
        <f t="shared" si="16"/>
        <v>3</v>
      </c>
      <c r="Z104" s="75">
        <f t="shared" si="16"/>
        <v>0</v>
      </c>
      <c r="AA104" s="75">
        <f t="shared" si="16"/>
        <v>9</v>
      </c>
      <c r="AB104" s="90">
        <f t="shared" si="26"/>
        <v>6</v>
      </c>
      <c r="AC104" s="90">
        <f aca="true" t="shared" si="33" ref="AC104:AC133">+AB104/F104*100</f>
        <v>66.66666666666666</v>
      </c>
      <c r="AD104" s="93">
        <f t="shared" si="32"/>
        <v>5</v>
      </c>
      <c r="AE104" s="49">
        <v>92</v>
      </c>
      <c r="AF104" s="78"/>
    </row>
    <row r="105" spans="1:32" ht="24.75" customHeight="1">
      <c r="A105" s="176"/>
      <c r="B105" s="179"/>
      <c r="C105" s="52" t="s">
        <v>159</v>
      </c>
      <c r="D105" s="89">
        <f>+D104+D103+D102+D101+D100+D99+D98</f>
        <v>24</v>
      </c>
      <c r="E105" s="89">
        <f aca="true" t="shared" si="34" ref="E105:S105">+E104+E103+E102+E101+E100+E99+E98</f>
        <v>7</v>
      </c>
      <c r="F105" s="89">
        <f t="shared" si="34"/>
        <v>31</v>
      </c>
      <c r="G105" s="110">
        <f t="shared" si="34"/>
        <v>0</v>
      </c>
      <c r="H105" s="110">
        <f t="shared" si="34"/>
        <v>0</v>
      </c>
      <c r="I105" s="110"/>
      <c r="J105" s="110">
        <f t="shared" si="34"/>
        <v>0</v>
      </c>
      <c r="K105" s="110">
        <f t="shared" si="34"/>
        <v>0</v>
      </c>
      <c r="L105" s="110"/>
      <c r="M105" s="75">
        <f t="shared" si="24"/>
        <v>0</v>
      </c>
      <c r="N105" s="110">
        <f t="shared" si="34"/>
        <v>1</v>
      </c>
      <c r="O105" s="110">
        <f t="shared" si="34"/>
        <v>0</v>
      </c>
      <c r="P105" s="110">
        <f t="shared" si="34"/>
        <v>0</v>
      </c>
      <c r="Q105" s="110">
        <f t="shared" si="34"/>
        <v>16</v>
      </c>
      <c r="R105" s="110">
        <f t="shared" si="34"/>
        <v>13</v>
      </c>
      <c r="S105" s="110">
        <f t="shared" si="34"/>
        <v>1</v>
      </c>
      <c r="T105" s="75">
        <f t="shared" si="25"/>
        <v>31</v>
      </c>
      <c r="U105" s="89">
        <f t="shared" si="17"/>
        <v>1</v>
      </c>
      <c r="V105" s="56">
        <f t="shared" si="17"/>
        <v>0</v>
      </c>
      <c r="W105" s="56">
        <f t="shared" si="17"/>
        <v>0</v>
      </c>
      <c r="X105" s="89">
        <f t="shared" si="16"/>
        <v>16</v>
      </c>
      <c r="Y105" s="89">
        <f t="shared" si="16"/>
        <v>13</v>
      </c>
      <c r="Z105" s="75">
        <f t="shared" si="16"/>
        <v>1</v>
      </c>
      <c r="AA105" s="75">
        <f t="shared" si="16"/>
        <v>31</v>
      </c>
      <c r="AB105" s="90">
        <f t="shared" si="26"/>
        <v>21.1</v>
      </c>
      <c r="AC105" s="90">
        <f t="shared" si="33"/>
        <v>68.06451612903226</v>
      </c>
      <c r="AD105" s="93">
        <f t="shared" si="32"/>
        <v>5</v>
      </c>
      <c r="AE105" s="49"/>
      <c r="AF105" s="78"/>
    </row>
    <row r="106" spans="1:32" ht="24.75" customHeight="1" hidden="1">
      <c r="A106" s="174">
        <v>6</v>
      </c>
      <c r="B106" s="177" t="s">
        <v>168</v>
      </c>
      <c r="C106" s="52" t="s">
        <v>169</v>
      </c>
      <c r="D106" s="89">
        <v>2</v>
      </c>
      <c r="E106" s="89">
        <v>2</v>
      </c>
      <c r="F106" s="89">
        <f>+E106+D106</f>
        <v>4</v>
      </c>
      <c r="G106" s="111"/>
      <c r="H106" s="111"/>
      <c r="I106" s="111"/>
      <c r="J106" s="110">
        <v>0</v>
      </c>
      <c r="K106" s="110">
        <v>0</v>
      </c>
      <c r="L106" s="110"/>
      <c r="M106" s="75">
        <f t="shared" si="24"/>
        <v>0</v>
      </c>
      <c r="N106" s="111"/>
      <c r="O106" s="111"/>
      <c r="P106" s="111"/>
      <c r="Q106" s="110">
        <v>2</v>
      </c>
      <c r="R106" s="110">
        <v>2</v>
      </c>
      <c r="S106" s="111"/>
      <c r="T106" s="75">
        <f t="shared" si="25"/>
        <v>4</v>
      </c>
      <c r="U106" s="89">
        <f t="shared" si="17"/>
        <v>0</v>
      </c>
      <c r="V106" s="56">
        <f t="shared" si="17"/>
        <v>0</v>
      </c>
      <c r="W106" s="56">
        <f t="shared" si="17"/>
        <v>0</v>
      </c>
      <c r="X106" s="89">
        <f t="shared" si="16"/>
        <v>2</v>
      </c>
      <c r="Y106" s="89">
        <f t="shared" si="16"/>
        <v>2</v>
      </c>
      <c r="Z106" s="75">
        <f t="shared" si="16"/>
        <v>0</v>
      </c>
      <c r="AA106" s="75">
        <f aca="true" t="shared" si="35" ref="AA106:AA133">+T106+M106</f>
        <v>4</v>
      </c>
      <c r="AB106" s="90">
        <f t="shared" si="26"/>
        <v>2.8</v>
      </c>
      <c r="AC106" s="90">
        <f t="shared" si="33"/>
        <v>70</v>
      </c>
      <c r="AD106" s="93">
        <f t="shared" si="32"/>
        <v>5</v>
      </c>
      <c r="AE106" s="49">
        <v>17</v>
      </c>
      <c r="AF106" s="78"/>
    </row>
    <row r="107" spans="1:32" ht="24.75" customHeight="1" hidden="1">
      <c r="A107" s="175"/>
      <c r="B107" s="178"/>
      <c r="C107" s="52" t="s">
        <v>31</v>
      </c>
      <c r="D107" s="89">
        <v>1</v>
      </c>
      <c r="E107" s="89">
        <v>1</v>
      </c>
      <c r="F107" s="89">
        <f>+E107+D107</f>
        <v>2</v>
      </c>
      <c r="G107" s="111"/>
      <c r="H107" s="110">
        <v>0</v>
      </c>
      <c r="I107" s="110"/>
      <c r="J107" s="110">
        <v>0</v>
      </c>
      <c r="K107" s="111"/>
      <c r="L107" s="111"/>
      <c r="M107" s="75">
        <f t="shared" si="24"/>
        <v>0</v>
      </c>
      <c r="N107" s="111"/>
      <c r="O107" s="110">
        <v>1</v>
      </c>
      <c r="P107" s="111"/>
      <c r="Q107" s="110">
        <v>1</v>
      </c>
      <c r="R107" s="111"/>
      <c r="S107" s="111"/>
      <c r="T107" s="75">
        <f t="shared" si="25"/>
        <v>2</v>
      </c>
      <c r="U107" s="89">
        <f t="shared" si="17"/>
        <v>0</v>
      </c>
      <c r="V107" s="56">
        <f t="shared" si="17"/>
        <v>1</v>
      </c>
      <c r="W107" s="56">
        <f t="shared" si="17"/>
        <v>0</v>
      </c>
      <c r="X107" s="89">
        <f t="shared" si="17"/>
        <v>1</v>
      </c>
      <c r="Y107" s="89">
        <f t="shared" si="17"/>
        <v>0</v>
      </c>
      <c r="Z107" s="75">
        <f t="shared" si="17"/>
        <v>0</v>
      </c>
      <c r="AA107" s="75">
        <f t="shared" si="35"/>
        <v>2</v>
      </c>
      <c r="AB107" s="90">
        <f t="shared" si="26"/>
        <v>0.8</v>
      </c>
      <c r="AC107" s="90">
        <f t="shared" si="33"/>
        <v>40</v>
      </c>
      <c r="AD107" s="93">
        <f t="shared" si="32"/>
        <v>5</v>
      </c>
      <c r="AE107" s="49">
        <v>63</v>
      </c>
      <c r="AF107" s="78"/>
    </row>
    <row r="108" spans="1:32" ht="24.75" customHeight="1" hidden="1">
      <c r="A108" s="175"/>
      <c r="B108" s="178"/>
      <c r="C108" s="52" t="s">
        <v>170</v>
      </c>
      <c r="D108" s="89">
        <v>11</v>
      </c>
      <c r="E108" s="89">
        <v>0</v>
      </c>
      <c r="F108" s="89">
        <f>+E108+D108</f>
        <v>11</v>
      </c>
      <c r="G108" s="111"/>
      <c r="H108" s="111"/>
      <c r="I108" s="111"/>
      <c r="J108" s="111"/>
      <c r="K108" s="110">
        <v>0</v>
      </c>
      <c r="L108" s="110"/>
      <c r="M108" s="75">
        <f t="shared" si="24"/>
        <v>0</v>
      </c>
      <c r="N108" s="111"/>
      <c r="O108" s="111"/>
      <c r="P108" s="111"/>
      <c r="Q108" s="111"/>
      <c r="R108" s="110">
        <v>11</v>
      </c>
      <c r="S108" s="111"/>
      <c r="T108" s="75">
        <f t="shared" si="25"/>
        <v>11</v>
      </c>
      <c r="U108" s="89">
        <f aca="true" t="shared" si="36" ref="U108:Z133">+N108+G108</f>
        <v>0</v>
      </c>
      <c r="V108" s="56">
        <f t="shared" si="36"/>
        <v>0</v>
      </c>
      <c r="W108" s="56">
        <f t="shared" si="36"/>
        <v>0</v>
      </c>
      <c r="X108" s="89">
        <f t="shared" si="36"/>
        <v>0</v>
      </c>
      <c r="Y108" s="89">
        <f t="shared" si="36"/>
        <v>11</v>
      </c>
      <c r="Z108" s="75">
        <f t="shared" si="36"/>
        <v>0</v>
      </c>
      <c r="AA108" s="75">
        <f t="shared" si="35"/>
        <v>11</v>
      </c>
      <c r="AB108" s="90">
        <f t="shared" si="26"/>
        <v>8.8</v>
      </c>
      <c r="AC108" s="90">
        <f t="shared" si="33"/>
        <v>80</v>
      </c>
      <c r="AD108" s="93">
        <f t="shared" si="32"/>
        <v>5</v>
      </c>
      <c r="AE108" s="49">
        <v>102</v>
      </c>
      <c r="AF108" s="78"/>
    </row>
    <row r="109" spans="1:32" ht="24.75" customHeight="1" hidden="1">
      <c r="A109" s="175"/>
      <c r="B109" s="178"/>
      <c r="C109" s="52" t="s">
        <v>57</v>
      </c>
      <c r="D109" s="89">
        <v>1</v>
      </c>
      <c r="E109" s="89">
        <v>2</v>
      </c>
      <c r="F109" s="89">
        <f>+E109+D109</f>
        <v>3</v>
      </c>
      <c r="G109" s="111"/>
      <c r="H109" s="111"/>
      <c r="I109" s="111"/>
      <c r="J109" s="110">
        <v>0</v>
      </c>
      <c r="K109" s="111"/>
      <c r="L109" s="111"/>
      <c r="M109" s="75">
        <f t="shared" si="24"/>
        <v>0</v>
      </c>
      <c r="N109" s="111"/>
      <c r="O109" s="111"/>
      <c r="P109" s="111"/>
      <c r="Q109" s="110">
        <v>3</v>
      </c>
      <c r="R109" s="111"/>
      <c r="S109" s="111"/>
      <c r="T109" s="75">
        <f t="shared" si="25"/>
        <v>3</v>
      </c>
      <c r="U109" s="89">
        <f t="shared" si="36"/>
        <v>0</v>
      </c>
      <c r="V109" s="56">
        <f t="shared" si="36"/>
        <v>0</v>
      </c>
      <c r="W109" s="56">
        <f t="shared" si="36"/>
        <v>0</v>
      </c>
      <c r="X109" s="89">
        <f t="shared" si="36"/>
        <v>3</v>
      </c>
      <c r="Y109" s="89">
        <f t="shared" si="36"/>
        <v>0</v>
      </c>
      <c r="Z109" s="75">
        <f t="shared" si="36"/>
        <v>0</v>
      </c>
      <c r="AA109" s="75">
        <f t="shared" si="35"/>
        <v>3</v>
      </c>
      <c r="AB109" s="90">
        <f t="shared" si="26"/>
        <v>1.7999999999999998</v>
      </c>
      <c r="AC109" s="90">
        <f t="shared" si="33"/>
        <v>60</v>
      </c>
      <c r="AD109" s="93">
        <f t="shared" si="32"/>
        <v>5</v>
      </c>
      <c r="AE109" s="49">
        <v>103</v>
      </c>
      <c r="AF109" s="78"/>
    </row>
    <row r="110" spans="1:32" ht="24.75" customHeight="1">
      <c r="A110" s="176"/>
      <c r="B110" s="179"/>
      <c r="C110" s="52" t="s">
        <v>159</v>
      </c>
      <c r="D110" s="89">
        <f>+D109+D108+D107+D106</f>
        <v>15</v>
      </c>
      <c r="E110" s="89">
        <f aca="true" t="shared" si="37" ref="E110:S110">+E109+E108+E107+E106</f>
        <v>5</v>
      </c>
      <c r="F110" s="89">
        <f t="shared" si="37"/>
        <v>20</v>
      </c>
      <c r="G110" s="110">
        <f t="shared" si="37"/>
        <v>0</v>
      </c>
      <c r="H110" s="110">
        <f t="shared" si="37"/>
        <v>0</v>
      </c>
      <c r="I110" s="110"/>
      <c r="J110" s="110">
        <f t="shared" si="37"/>
        <v>0</v>
      </c>
      <c r="K110" s="110">
        <f t="shared" si="37"/>
        <v>0</v>
      </c>
      <c r="L110" s="110"/>
      <c r="M110" s="75">
        <f t="shared" si="24"/>
        <v>0</v>
      </c>
      <c r="N110" s="110">
        <f t="shared" si="37"/>
        <v>0</v>
      </c>
      <c r="O110" s="110">
        <f t="shared" si="37"/>
        <v>1</v>
      </c>
      <c r="P110" s="110">
        <f t="shared" si="37"/>
        <v>0</v>
      </c>
      <c r="Q110" s="110">
        <f t="shared" si="37"/>
        <v>6</v>
      </c>
      <c r="R110" s="110">
        <f t="shared" si="37"/>
        <v>13</v>
      </c>
      <c r="S110" s="110">
        <f t="shared" si="37"/>
        <v>0</v>
      </c>
      <c r="T110" s="75">
        <f t="shared" si="25"/>
        <v>20</v>
      </c>
      <c r="U110" s="89">
        <f t="shared" si="36"/>
        <v>0</v>
      </c>
      <c r="V110" s="56">
        <f t="shared" si="36"/>
        <v>1</v>
      </c>
      <c r="W110" s="56">
        <f t="shared" si="36"/>
        <v>0</v>
      </c>
      <c r="X110" s="89">
        <f t="shared" si="36"/>
        <v>6</v>
      </c>
      <c r="Y110" s="89">
        <f t="shared" si="36"/>
        <v>13</v>
      </c>
      <c r="Z110" s="75">
        <f t="shared" si="36"/>
        <v>0</v>
      </c>
      <c r="AA110" s="75">
        <f t="shared" si="35"/>
        <v>20</v>
      </c>
      <c r="AB110" s="90">
        <f t="shared" si="26"/>
        <v>14.2</v>
      </c>
      <c r="AC110" s="90">
        <f t="shared" si="33"/>
        <v>71</v>
      </c>
      <c r="AD110" s="93">
        <f t="shared" si="32"/>
        <v>5</v>
      </c>
      <c r="AE110" s="49"/>
      <c r="AF110" s="78"/>
    </row>
    <row r="111" spans="1:32" ht="24.75" customHeight="1" hidden="1">
      <c r="A111" s="174">
        <v>7</v>
      </c>
      <c r="B111" s="177" t="s">
        <v>93</v>
      </c>
      <c r="C111" s="52" t="s">
        <v>83</v>
      </c>
      <c r="D111" s="89">
        <v>0</v>
      </c>
      <c r="E111" s="89">
        <v>5</v>
      </c>
      <c r="F111" s="89">
        <f aca="true" t="shared" si="38" ref="F111:F117">+E111+D111</f>
        <v>5</v>
      </c>
      <c r="G111" s="111"/>
      <c r="H111" s="111"/>
      <c r="I111" s="111"/>
      <c r="J111" s="110">
        <v>0</v>
      </c>
      <c r="K111" s="110">
        <v>0</v>
      </c>
      <c r="L111" s="110"/>
      <c r="M111" s="75">
        <f t="shared" si="24"/>
        <v>0</v>
      </c>
      <c r="N111" s="111"/>
      <c r="O111" s="111"/>
      <c r="P111" s="110">
        <v>1</v>
      </c>
      <c r="Q111" s="110">
        <v>2</v>
      </c>
      <c r="R111" s="110">
        <v>2</v>
      </c>
      <c r="S111" s="111"/>
      <c r="T111" s="75">
        <f t="shared" si="25"/>
        <v>5</v>
      </c>
      <c r="U111" s="89">
        <f t="shared" si="36"/>
        <v>0</v>
      </c>
      <c r="V111" s="56">
        <f t="shared" si="36"/>
        <v>0</v>
      </c>
      <c r="W111" s="56">
        <f t="shared" si="36"/>
        <v>1</v>
      </c>
      <c r="X111" s="89">
        <f t="shared" si="36"/>
        <v>2</v>
      </c>
      <c r="Y111" s="89">
        <f t="shared" si="36"/>
        <v>2</v>
      </c>
      <c r="Z111" s="75">
        <f t="shared" si="36"/>
        <v>0</v>
      </c>
      <c r="AA111" s="75">
        <f t="shared" si="35"/>
        <v>5</v>
      </c>
      <c r="AB111" s="90">
        <f t="shared" si="26"/>
        <v>3.1999999999999997</v>
      </c>
      <c r="AC111" s="90">
        <f t="shared" si="33"/>
        <v>63.99999999999999</v>
      </c>
      <c r="AD111" s="93">
        <f t="shared" si="32"/>
        <v>5</v>
      </c>
      <c r="AE111" s="49">
        <v>49</v>
      </c>
      <c r="AF111" s="78"/>
    </row>
    <row r="112" spans="1:32" ht="24.75" customHeight="1" hidden="1">
      <c r="A112" s="175"/>
      <c r="B112" s="178"/>
      <c r="C112" s="52" t="s">
        <v>84</v>
      </c>
      <c r="D112" s="89">
        <v>4</v>
      </c>
      <c r="E112" s="89">
        <v>0</v>
      </c>
      <c r="F112" s="89">
        <f t="shared" si="38"/>
        <v>4</v>
      </c>
      <c r="G112" s="111"/>
      <c r="H112" s="111"/>
      <c r="I112" s="111"/>
      <c r="J112" s="110">
        <v>0</v>
      </c>
      <c r="K112" s="110">
        <v>0</v>
      </c>
      <c r="L112" s="110"/>
      <c r="M112" s="75">
        <f t="shared" si="24"/>
        <v>0</v>
      </c>
      <c r="N112" s="111"/>
      <c r="O112" s="111"/>
      <c r="P112" s="111"/>
      <c r="Q112" s="110">
        <v>1</v>
      </c>
      <c r="R112" s="110">
        <v>3</v>
      </c>
      <c r="S112" s="111"/>
      <c r="T112" s="75">
        <f t="shared" si="25"/>
        <v>4</v>
      </c>
      <c r="U112" s="89">
        <f t="shared" si="36"/>
        <v>0</v>
      </c>
      <c r="V112" s="56">
        <f t="shared" si="36"/>
        <v>0</v>
      </c>
      <c r="W112" s="56">
        <f t="shared" si="36"/>
        <v>0</v>
      </c>
      <c r="X112" s="89">
        <f t="shared" si="36"/>
        <v>1</v>
      </c>
      <c r="Y112" s="89">
        <f t="shared" si="36"/>
        <v>3</v>
      </c>
      <c r="Z112" s="75">
        <f t="shared" si="36"/>
        <v>0</v>
      </c>
      <c r="AA112" s="75">
        <f t="shared" si="35"/>
        <v>4</v>
      </c>
      <c r="AB112" s="90">
        <f t="shared" si="26"/>
        <v>3.0000000000000004</v>
      </c>
      <c r="AC112" s="90">
        <f t="shared" si="33"/>
        <v>75.00000000000001</v>
      </c>
      <c r="AD112" s="93">
        <f t="shared" si="32"/>
        <v>5</v>
      </c>
      <c r="AE112" s="49">
        <v>50</v>
      </c>
      <c r="AF112" s="78"/>
    </row>
    <row r="113" spans="1:32" ht="24.75" customHeight="1" hidden="1">
      <c r="A113" s="175"/>
      <c r="B113" s="178"/>
      <c r="C113" s="52" t="s">
        <v>145</v>
      </c>
      <c r="D113" s="89">
        <v>1</v>
      </c>
      <c r="E113" s="89">
        <v>0</v>
      </c>
      <c r="F113" s="89">
        <f t="shared" si="38"/>
        <v>1</v>
      </c>
      <c r="G113" s="111"/>
      <c r="H113" s="111"/>
      <c r="I113" s="111"/>
      <c r="J113" s="110">
        <v>0</v>
      </c>
      <c r="K113" s="111"/>
      <c r="L113" s="111"/>
      <c r="M113" s="75">
        <f t="shared" si="24"/>
        <v>0</v>
      </c>
      <c r="N113" s="111"/>
      <c r="O113" s="111"/>
      <c r="P113" s="111"/>
      <c r="Q113" s="110">
        <v>1</v>
      </c>
      <c r="R113" s="111"/>
      <c r="S113" s="111"/>
      <c r="T113" s="75">
        <f t="shared" si="25"/>
        <v>1</v>
      </c>
      <c r="U113" s="89">
        <f t="shared" si="36"/>
        <v>0</v>
      </c>
      <c r="V113" s="56">
        <f t="shared" si="36"/>
        <v>0</v>
      </c>
      <c r="W113" s="56">
        <f t="shared" si="36"/>
        <v>0</v>
      </c>
      <c r="X113" s="89">
        <f t="shared" si="36"/>
        <v>1</v>
      </c>
      <c r="Y113" s="89">
        <f t="shared" si="36"/>
        <v>0</v>
      </c>
      <c r="Z113" s="75">
        <f t="shared" si="36"/>
        <v>0</v>
      </c>
      <c r="AA113" s="75">
        <f t="shared" si="35"/>
        <v>1</v>
      </c>
      <c r="AB113" s="90">
        <f t="shared" si="26"/>
        <v>0.6</v>
      </c>
      <c r="AC113" s="90">
        <f t="shared" si="33"/>
        <v>60</v>
      </c>
      <c r="AD113" s="93">
        <f t="shared" si="32"/>
        <v>5</v>
      </c>
      <c r="AE113" s="49">
        <v>51</v>
      </c>
      <c r="AF113" s="78"/>
    </row>
    <row r="114" spans="1:32" ht="24.75" customHeight="1" hidden="1">
      <c r="A114" s="175"/>
      <c r="B114" s="178"/>
      <c r="C114" s="52" t="s">
        <v>94</v>
      </c>
      <c r="D114" s="89">
        <v>5</v>
      </c>
      <c r="E114" s="89">
        <v>0</v>
      </c>
      <c r="F114" s="89">
        <f t="shared" si="38"/>
        <v>5</v>
      </c>
      <c r="G114" s="111"/>
      <c r="H114" s="111"/>
      <c r="I114" s="111"/>
      <c r="J114" s="111"/>
      <c r="K114" s="110">
        <v>0</v>
      </c>
      <c r="L114" s="110"/>
      <c r="M114" s="75">
        <f t="shared" si="24"/>
        <v>0</v>
      </c>
      <c r="N114" s="111"/>
      <c r="O114" s="111"/>
      <c r="P114" s="110">
        <v>4</v>
      </c>
      <c r="Q114" s="111"/>
      <c r="R114" s="110">
        <v>1</v>
      </c>
      <c r="S114" s="111"/>
      <c r="T114" s="75">
        <f t="shared" si="25"/>
        <v>5</v>
      </c>
      <c r="U114" s="89">
        <f t="shared" si="36"/>
        <v>0</v>
      </c>
      <c r="V114" s="56">
        <f t="shared" si="36"/>
        <v>0</v>
      </c>
      <c r="W114" s="56">
        <f t="shared" si="36"/>
        <v>4</v>
      </c>
      <c r="X114" s="89">
        <f t="shared" si="36"/>
        <v>0</v>
      </c>
      <c r="Y114" s="89">
        <f t="shared" si="36"/>
        <v>1</v>
      </c>
      <c r="Z114" s="75">
        <f t="shared" si="36"/>
        <v>0</v>
      </c>
      <c r="AA114" s="75">
        <f t="shared" si="35"/>
        <v>5</v>
      </c>
      <c r="AB114" s="90">
        <f t="shared" si="26"/>
        <v>2.4000000000000004</v>
      </c>
      <c r="AC114" s="90">
        <f t="shared" si="33"/>
        <v>48.00000000000001</v>
      </c>
      <c r="AD114" s="93">
        <f t="shared" si="32"/>
        <v>5</v>
      </c>
      <c r="AE114" s="49">
        <v>55</v>
      </c>
      <c r="AF114" s="78"/>
    </row>
    <row r="115" spans="1:32" ht="24.75" customHeight="1" hidden="1">
      <c r="A115" s="175"/>
      <c r="B115" s="178"/>
      <c r="C115" s="52" t="s">
        <v>153</v>
      </c>
      <c r="D115" s="89">
        <v>4</v>
      </c>
      <c r="E115" s="89">
        <v>0</v>
      </c>
      <c r="F115" s="89">
        <f t="shared" si="38"/>
        <v>4</v>
      </c>
      <c r="G115" s="111"/>
      <c r="H115" s="111"/>
      <c r="I115" s="111"/>
      <c r="J115" s="110">
        <v>0</v>
      </c>
      <c r="K115" s="111"/>
      <c r="L115" s="111"/>
      <c r="M115" s="75">
        <f t="shared" si="24"/>
        <v>0</v>
      </c>
      <c r="N115" s="111"/>
      <c r="O115" s="111"/>
      <c r="P115" s="110">
        <v>3</v>
      </c>
      <c r="Q115" s="110">
        <v>1</v>
      </c>
      <c r="R115" s="111"/>
      <c r="S115" s="111"/>
      <c r="T115" s="75">
        <f t="shared" si="25"/>
        <v>4</v>
      </c>
      <c r="U115" s="89">
        <f t="shared" si="36"/>
        <v>0</v>
      </c>
      <c r="V115" s="56">
        <f t="shared" si="36"/>
        <v>0</v>
      </c>
      <c r="W115" s="56">
        <f t="shared" si="36"/>
        <v>3</v>
      </c>
      <c r="X115" s="89">
        <f t="shared" si="36"/>
        <v>1</v>
      </c>
      <c r="Y115" s="89">
        <f t="shared" si="36"/>
        <v>0</v>
      </c>
      <c r="Z115" s="75">
        <f t="shared" si="36"/>
        <v>0</v>
      </c>
      <c r="AA115" s="75">
        <f t="shared" si="35"/>
        <v>4</v>
      </c>
      <c r="AB115" s="90">
        <f t="shared" si="26"/>
        <v>1.8000000000000003</v>
      </c>
      <c r="AC115" s="90">
        <f t="shared" si="33"/>
        <v>45.00000000000001</v>
      </c>
      <c r="AD115" s="93">
        <f t="shared" si="32"/>
        <v>5</v>
      </c>
      <c r="AE115" s="49">
        <v>56</v>
      </c>
      <c r="AF115" s="78"/>
    </row>
    <row r="116" spans="1:32" ht="24.75" customHeight="1" hidden="1">
      <c r="A116" s="175"/>
      <c r="B116" s="178"/>
      <c r="C116" s="52" t="s">
        <v>231</v>
      </c>
      <c r="D116" s="89">
        <v>1</v>
      </c>
      <c r="E116" s="89">
        <v>0</v>
      </c>
      <c r="F116" s="89">
        <f t="shared" si="38"/>
        <v>1</v>
      </c>
      <c r="G116" s="111"/>
      <c r="H116" s="111"/>
      <c r="I116" s="111"/>
      <c r="J116" s="110">
        <v>0</v>
      </c>
      <c r="K116" s="111"/>
      <c r="L116" s="111"/>
      <c r="M116" s="75">
        <f t="shared" si="24"/>
        <v>0</v>
      </c>
      <c r="N116" s="111"/>
      <c r="O116" s="111"/>
      <c r="P116" s="111"/>
      <c r="Q116" s="110">
        <v>1</v>
      </c>
      <c r="R116" s="111"/>
      <c r="S116" s="111"/>
      <c r="T116" s="75">
        <f t="shared" si="25"/>
        <v>1</v>
      </c>
      <c r="U116" s="89">
        <f t="shared" si="36"/>
        <v>0</v>
      </c>
      <c r="V116" s="56">
        <f t="shared" si="36"/>
        <v>0</v>
      </c>
      <c r="W116" s="56">
        <f t="shared" si="36"/>
        <v>0</v>
      </c>
      <c r="X116" s="89">
        <f t="shared" si="36"/>
        <v>1</v>
      </c>
      <c r="Y116" s="89">
        <f t="shared" si="36"/>
        <v>0</v>
      </c>
      <c r="Z116" s="75">
        <f t="shared" si="36"/>
        <v>0</v>
      </c>
      <c r="AA116" s="75">
        <f t="shared" si="35"/>
        <v>1</v>
      </c>
      <c r="AB116" s="90">
        <f t="shared" si="26"/>
        <v>0.6</v>
      </c>
      <c r="AC116" s="90">
        <f t="shared" si="33"/>
        <v>60</v>
      </c>
      <c r="AD116" s="93">
        <f t="shared" si="32"/>
        <v>5</v>
      </c>
      <c r="AE116" s="49">
        <v>57</v>
      </c>
      <c r="AF116" s="78"/>
    </row>
    <row r="117" spans="1:32" ht="24.75" customHeight="1" hidden="1">
      <c r="A117" s="175"/>
      <c r="B117" s="178"/>
      <c r="C117" s="52" t="s">
        <v>147</v>
      </c>
      <c r="D117" s="89">
        <v>3</v>
      </c>
      <c r="E117" s="89">
        <v>0</v>
      </c>
      <c r="F117" s="89">
        <f t="shared" si="38"/>
        <v>3</v>
      </c>
      <c r="G117" s="111"/>
      <c r="H117" s="111"/>
      <c r="I117" s="111"/>
      <c r="J117" s="110">
        <v>0</v>
      </c>
      <c r="K117" s="110">
        <v>0</v>
      </c>
      <c r="L117" s="110"/>
      <c r="M117" s="75">
        <f t="shared" si="24"/>
        <v>0</v>
      </c>
      <c r="N117" s="111"/>
      <c r="O117" s="111"/>
      <c r="P117" s="111"/>
      <c r="Q117" s="110">
        <v>2</v>
      </c>
      <c r="R117" s="110">
        <v>1</v>
      </c>
      <c r="S117" s="111"/>
      <c r="T117" s="75">
        <f t="shared" si="25"/>
        <v>3</v>
      </c>
      <c r="U117" s="89">
        <f t="shared" si="36"/>
        <v>0</v>
      </c>
      <c r="V117" s="56">
        <f t="shared" si="36"/>
        <v>0</v>
      </c>
      <c r="W117" s="56">
        <f t="shared" si="36"/>
        <v>0</v>
      </c>
      <c r="X117" s="89">
        <f t="shared" si="36"/>
        <v>2</v>
      </c>
      <c r="Y117" s="89">
        <f t="shared" si="36"/>
        <v>1</v>
      </c>
      <c r="Z117" s="75">
        <f t="shared" si="36"/>
        <v>0</v>
      </c>
      <c r="AA117" s="75">
        <f t="shared" si="35"/>
        <v>3</v>
      </c>
      <c r="AB117" s="90">
        <f t="shared" si="26"/>
        <v>2</v>
      </c>
      <c r="AC117" s="90">
        <f t="shared" si="33"/>
        <v>66.66666666666666</v>
      </c>
      <c r="AD117" s="93">
        <f t="shared" si="32"/>
        <v>5</v>
      </c>
      <c r="AE117" s="49">
        <v>95</v>
      </c>
      <c r="AF117" s="78"/>
    </row>
    <row r="118" spans="1:32" ht="24.75" customHeight="1">
      <c r="A118" s="176"/>
      <c r="B118" s="179"/>
      <c r="C118" s="52" t="s">
        <v>159</v>
      </c>
      <c r="D118" s="89">
        <f>+D117+D116+D115+D114+D113+D112+D111</f>
        <v>18</v>
      </c>
      <c r="E118" s="89">
        <f aca="true" t="shared" si="39" ref="E118:S118">+E117+E116+E115+E114+E113+E112+E111</f>
        <v>5</v>
      </c>
      <c r="F118" s="89">
        <f t="shared" si="39"/>
        <v>23</v>
      </c>
      <c r="G118" s="110">
        <f t="shared" si="39"/>
        <v>0</v>
      </c>
      <c r="H118" s="110">
        <f t="shared" si="39"/>
        <v>0</v>
      </c>
      <c r="I118" s="110"/>
      <c r="J118" s="110">
        <f t="shared" si="39"/>
        <v>0</v>
      </c>
      <c r="K118" s="110">
        <f t="shared" si="39"/>
        <v>0</v>
      </c>
      <c r="L118" s="110"/>
      <c r="M118" s="75">
        <f t="shared" si="24"/>
        <v>0</v>
      </c>
      <c r="N118" s="110">
        <f t="shared" si="39"/>
        <v>0</v>
      </c>
      <c r="O118" s="110">
        <f t="shared" si="39"/>
        <v>0</v>
      </c>
      <c r="P118" s="110">
        <f t="shared" si="39"/>
        <v>8</v>
      </c>
      <c r="Q118" s="110">
        <f t="shared" si="39"/>
        <v>8</v>
      </c>
      <c r="R118" s="110">
        <f t="shared" si="39"/>
        <v>7</v>
      </c>
      <c r="S118" s="110">
        <f t="shared" si="39"/>
        <v>0</v>
      </c>
      <c r="T118" s="75">
        <f t="shared" si="25"/>
        <v>23</v>
      </c>
      <c r="U118" s="89">
        <f t="shared" si="36"/>
        <v>0</v>
      </c>
      <c r="V118" s="56">
        <f t="shared" si="36"/>
        <v>0</v>
      </c>
      <c r="W118" s="56">
        <f t="shared" si="36"/>
        <v>8</v>
      </c>
      <c r="X118" s="89">
        <f t="shared" si="36"/>
        <v>8</v>
      </c>
      <c r="Y118" s="89">
        <f t="shared" si="36"/>
        <v>7</v>
      </c>
      <c r="Z118" s="75">
        <f t="shared" si="36"/>
        <v>0</v>
      </c>
      <c r="AA118" s="75">
        <f t="shared" si="35"/>
        <v>23</v>
      </c>
      <c r="AB118" s="90">
        <f t="shared" si="26"/>
        <v>13.600000000000001</v>
      </c>
      <c r="AC118" s="90">
        <f t="shared" si="33"/>
        <v>59.130434782608695</v>
      </c>
      <c r="AD118" s="93">
        <f t="shared" si="32"/>
        <v>5</v>
      </c>
      <c r="AE118" s="49"/>
      <c r="AF118" s="78"/>
    </row>
    <row r="119" spans="1:32" s="46" customFormat="1" ht="24.75" customHeight="1">
      <c r="A119" s="166" t="s">
        <v>322</v>
      </c>
      <c r="B119" s="166"/>
      <c r="C119" s="166"/>
      <c r="D119" s="85">
        <f>+D122+D125+D132</f>
        <v>3</v>
      </c>
      <c r="E119" s="85">
        <f aca="true" t="shared" si="40" ref="E119:S119">+E122+E125+E132</f>
        <v>100</v>
      </c>
      <c r="F119" s="85">
        <f t="shared" si="40"/>
        <v>103</v>
      </c>
      <c r="G119" s="112">
        <f t="shared" si="40"/>
        <v>0</v>
      </c>
      <c r="H119" s="112">
        <f t="shared" si="40"/>
        <v>0</v>
      </c>
      <c r="I119" s="112"/>
      <c r="J119" s="112">
        <f t="shared" si="40"/>
        <v>0</v>
      </c>
      <c r="K119" s="112">
        <f t="shared" si="40"/>
        <v>0</v>
      </c>
      <c r="L119" s="112"/>
      <c r="M119" s="84">
        <f t="shared" si="24"/>
        <v>0</v>
      </c>
      <c r="N119" s="112">
        <f t="shared" si="40"/>
        <v>0</v>
      </c>
      <c r="O119" s="112">
        <f t="shared" si="40"/>
        <v>0</v>
      </c>
      <c r="P119" s="112">
        <f t="shared" si="40"/>
        <v>0</v>
      </c>
      <c r="Q119" s="112">
        <f t="shared" si="40"/>
        <v>75</v>
      </c>
      <c r="R119" s="112">
        <f t="shared" si="40"/>
        <v>28</v>
      </c>
      <c r="S119" s="112">
        <f t="shared" si="40"/>
        <v>0</v>
      </c>
      <c r="T119" s="84">
        <f t="shared" si="25"/>
        <v>103</v>
      </c>
      <c r="U119" s="85">
        <f t="shared" si="36"/>
        <v>0</v>
      </c>
      <c r="V119" s="86">
        <f t="shared" si="36"/>
        <v>0</v>
      </c>
      <c r="W119" s="86">
        <f t="shared" si="36"/>
        <v>0</v>
      </c>
      <c r="X119" s="85">
        <f t="shared" si="36"/>
        <v>75</v>
      </c>
      <c r="Y119" s="85">
        <f t="shared" si="36"/>
        <v>28</v>
      </c>
      <c r="Z119" s="84">
        <f t="shared" si="36"/>
        <v>0</v>
      </c>
      <c r="AA119" s="84">
        <f t="shared" si="35"/>
        <v>103</v>
      </c>
      <c r="AB119" s="87">
        <f t="shared" si="26"/>
        <v>67.4</v>
      </c>
      <c r="AC119" s="87">
        <f t="shared" si="33"/>
        <v>65.4368932038835</v>
      </c>
      <c r="AD119" s="93">
        <f t="shared" si="32"/>
        <v>5</v>
      </c>
      <c r="AE119" s="82"/>
      <c r="AF119" s="88"/>
    </row>
    <row r="120" spans="1:32" ht="24.75" customHeight="1" hidden="1">
      <c r="A120" s="174">
        <v>1</v>
      </c>
      <c r="B120" s="177" t="s">
        <v>268</v>
      </c>
      <c r="C120" s="52" t="s">
        <v>269</v>
      </c>
      <c r="D120" s="89">
        <v>0</v>
      </c>
      <c r="E120" s="89">
        <v>3</v>
      </c>
      <c r="F120" s="89">
        <f>+E120+D120</f>
        <v>3</v>
      </c>
      <c r="G120" s="113"/>
      <c r="H120" s="113"/>
      <c r="I120" s="113"/>
      <c r="J120" s="114">
        <v>0</v>
      </c>
      <c r="K120" s="114">
        <v>0</v>
      </c>
      <c r="L120" s="114"/>
      <c r="M120" s="75">
        <f t="shared" si="24"/>
        <v>0</v>
      </c>
      <c r="N120" s="113"/>
      <c r="O120" s="113"/>
      <c r="P120" s="113"/>
      <c r="Q120" s="114">
        <v>2</v>
      </c>
      <c r="R120" s="114">
        <v>1</v>
      </c>
      <c r="S120" s="113"/>
      <c r="T120" s="75">
        <f t="shared" si="25"/>
        <v>3</v>
      </c>
      <c r="U120" s="89">
        <f t="shared" si="36"/>
        <v>0</v>
      </c>
      <c r="V120" s="56">
        <f t="shared" si="36"/>
        <v>0</v>
      </c>
      <c r="W120" s="56">
        <f t="shared" si="36"/>
        <v>0</v>
      </c>
      <c r="X120" s="89">
        <f t="shared" si="36"/>
        <v>2</v>
      </c>
      <c r="Y120" s="89">
        <f t="shared" si="36"/>
        <v>1</v>
      </c>
      <c r="Z120" s="75">
        <f t="shared" si="36"/>
        <v>0</v>
      </c>
      <c r="AA120" s="75">
        <f t="shared" si="35"/>
        <v>3</v>
      </c>
      <c r="AB120" s="90">
        <f t="shared" si="26"/>
        <v>2</v>
      </c>
      <c r="AC120" s="90">
        <f t="shared" si="33"/>
        <v>66.66666666666666</v>
      </c>
      <c r="AD120" s="93">
        <f t="shared" si="32"/>
        <v>5</v>
      </c>
      <c r="AE120" s="49">
        <v>96</v>
      </c>
      <c r="AF120" s="78"/>
    </row>
    <row r="121" spans="1:32" ht="24.75" customHeight="1" hidden="1">
      <c r="A121" s="175"/>
      <c r="B121" s="178"/>
      <c r="C121" s="52" t="s">
        <v>272</v>
      </c>
      <c r="D121" s="89">
        <v>1</v>
      </c>
      <c r="E121" s="89">
        <v>0</v>
      </c>
      <c r="F121" s="89">
        <f>+E121+D121</f>
        <v>1</v>
      </c>
      <c r="G121" s="113"/>
      <c r="H121" s="113"/>
      <c r="I121" s="113"/>
      <c r="J121" s="113"/>
      <c r="K121" s="114">
        <v>0</v>
      </c>
      <c r="L121" s="114"/>
      <c r="M121" s="75">
        <f t="shared" si="24"/>
        <v>0</v>
      </c>
      <c r="N121" s="113"/>
      <c r="O121" s="113"/>
      <c r="P121" s="113"/>
      <c r="Q121" s="113"/>
      <c r="R121" s="114">
        <v>1</v>
      </c>
      <c r="S121" s="113"/>
      <c r="T121" s="75">
        <f t="shared" si="25"/>
        <v>1</v>
      </c>
      <c r="U121" s="89">
        <f t="shared" si="36"/>
        <v>0</v>
      </c>
      <c r="V121" s="56">
        <f t="shared" si="36"/>
        <v>0</v>
      </c>
      <c r="W121" s="56">
        <f t="shared" si="36"/>
        <v>0</v>
      </c>
      <c r="X121" s="89">
        <f t="shared" si="36"/>
        <v>0</v>
      </c>
      <c r="Y121" s="89">
        <f t="shared" si="36"/>
        <v>1</v>
      </c>
      <c r="Z121" s="75">
        <f t="shared" si="36"/>
        <v>0</v>
      </c>
      <c r="AA121" s="75">
        <f t="shared" si="35"/>
        <v>1</v>
      </c>
      <c r="AB121" s="90">
        <f t="shared" si="26"/>
        <v>0.8</v>
      </c>
      <c r="AC121" s="90">
        <f t="shared" si="33"/>
        <v>80</v>
      </c>
      <c r="AD121" s="93">
        <f t="shared" si="32"/>
        <v>5</v>
      </c>
      <c r="AE121" s="49">
        <v>97</v>
      </c>
      <c r="AF121" s="78"/>
    </row>
    <row r="122" spans="1:32" ht="24.75" customHeight="1">
      <c r="A122" s="176"/>
      <c r="B122" s="179"/>
      <c r="C122" s="52" t="s">
        <v>159</v>
      </c>
      <c r="D122" s="89">
        <f>+D121+D120</f>
        <v>1</v>
      </c>
      <c r="E122" s="89">
        <f>+E121+E120</f>
        <v>3</v>
      </c>
      <c r="F122" s="89">
        <f>+E122+D122</f>
        <v>4</v>
      </c>
      <c r="G122" s="111"/>
      <c r="H122" s="111"/>
      <c r="I122" s="111"/>
      <c r="J122" s="110">
        <v>0</v>
      </c>
      <c r="K122" s="110">
        <v>0</v>
      </c>
      <c r="L122" s="110"/>
      <c r="M122" s="75">
        <f t="shared" si="24"/>
        <v>0</v>
      </c>
      <c r="N122" s="111"/>
      <c r="O122" s="111"/>
      <c r="P122" s="111"/>
      <c r="Q122" s="110">
        <v>2</v>
      </c>
      <c r="R122" s="110">
        <v>2</v>
      </c>
      <c r="S122" s="111"/>
      <c r="T122" s="75">
        <f t="shared" si="25"/>
        <v>4</v>
      </c>
      <c r="U122" s="89">
        <f t="shared" si="36"/>
        <v>0</v>
      </c>
      <c r="V122" s="56">
        <f t="shared" si="36"/>
        <v>0</v>
      </c>
      <c r="W122" s="56">
        <f t="shared" si="36"/>
        <v>0</v>
      </c>
      <c r="X122" s="89">
        <f t="shared" si="36"/>
        <v>2</v>
      </c>
      <c r="Y122" s="89">
        <f t="shared" si="36"/>
        <v>2</v>
      </c>
      <c r="Z122" s="75">
        <f t="shared" si="36"/>
        <v>0</v>
      </c>
      <c r="AA122" s="75">
        <f t="shared" si="35"/>
        <v>4</v>
      </c>
      <c r="AB122" s="90">
        <f t="shared" si="26"/>
        <v>2.8</v>
      </c>
      <c r="AC122" s="90">
        <f t="shared" si="33"/>
        <v>70</v>
      </c>
      <c r="AD122" s="93">
        <f t="shared" si="32"/>
        <v>5</v>
      </c>
      <c r="AE122" s="49">
        <v>98</v>
      </c>
      <c r="AF122" s="78"/>
    </row>
    <row r="123" spans="1:32" ht="24.75" customHeight="1" hidden="1">
      <c r="A123" s="174">
        <v>2</v>
      </c>
      <c r="B123" s="177" t="s">
        <v>148</v>
      </c>
      <c r="C123" s="52" t="s">
        <v>154</v>
      </c>
      <c r="D123" s="89">
        <v>0</v>
      </c>
      <c r="E123" s="89">
        <v>8</v>
      </c>
      <c r="F123" s="89">
        <f>+E123+D123</f>
        <v>8</v>
      </c>
      <c r="G123" s="113"/>
      <c r="H123" s="113"/>
      <c r="I123" s="113"/>
      <c r="J123" s="114">
        <v>0</v>
      </c>
      <c r="K123" s="114"/>
      <c r="L123" s="114"/>
      <c r="M123" s="75">
        <f t="shared" si="24"/>
        <v>0</v>
      </c>
      <c r="N123" s="113"/>
      <c r="O123" s="113"/>
      <c r="P123" s="113"/>
      <c r="Q123" s="114">
        <v>8</v>
      </c>
      <c r="R123" s="113"/>
      <c r="S123" s="113"/>
      <c r="T123" s="75">
        <f t="shared" si="25"/>
        <v>8</v>
      </c>
      <c r="U123" s="89">
        <f t="shared" si="36"/>
        <v>0</v>
      </c>
      <c r="V123" s="56">
        <f t="shared" si="36"/>
        <v>0</v>
      </c>
      <c r="W123" s="56">
        <f t="shared" si="36"/>
        <v>0</v>
      </c>
      <c r="X123" s="89">
        <f t="shared" si="36"/>
        <v>8</v>
      </c>
      <c r="Y123" s="89">
        <f t="shared" si="36"/>
        <v>0</v>
      </c>
      <c r="Z123" s="75">
        <f t="shared" si="36"/>
        <v>0</v>
      </c>
      <c r="AA123" s="75">
        <f t="shared" si="35"/>
        <v>8</v>
      </c>
      <c r="AB123" s="90">
        <f t="shared" si="26"/>
        <v>4.8</v>
      </c>
      <c r="AC123" s="90">
        <f t="shared" si="33"/>
        <v>60</v>
      </c>
      <c r="AD123" s="93">
        <f t="shared" si="32"/>
        <v>5</v>
      </c>
      <c r="AE123" s="49">
        <v>99</v>
      </c>
      <c r="AF123" s="78"/>
    </row>
    <row r="124" spans="1:32" ht="24.75" customHeight="1" hidden="1">
      <c r="A124" s="175"/>
      <c r="B124" s="178"/>
      <c r="C124" s="52" t="s">
        <v>149</v>
      </c>
      <c r="D124" s="89">
        <v>0</v>
      </c>
      <c r="E124" s="89">
        <v>4</v>
      </c>
      <c r="F124" s="89">
        <f>+E124+D124</f>
        <v>4</v>
      </c>
      <c r="G124" s="113"/>
      <c r="H124" s="113"/>
      <c r="I124" s="113"/>
      <c r="J124" s="114">
        <v>0</v>
      </c>
      <c r="K124" s="114"/>
      <c r="L124" s="114"/>
      <c r="M124" s="75">
        <f t="shared" si="24"/>
        <v>0</v>
      </c>
      <c r="N124" s="113"/>
      <c r="O124" s="113"/>
      <c r="P124" s="113"/>
      <c r="Q124" s="114">
        <v>4</v>
      </c>
      <c r="R124" s="113"/>
      <c r="S124" s="113"/>
      <c r="T124" s="75">
        <f t="shared" si="25"/>
        <v>4</v>
      </c>
      <c r="U124" s="89">
        <f t="shared" si="36"/>
        <v>0</v>
      </c>
      <c r="V124" s="56">
        <f t="shared" si="36"/>
        <v>0</v>
      </c>
      <c r="W124" s="56">
        <f t="shared" si="36"/>
        <v>0</v>
      </c>
      <c r="X124" s="89">
        <f t="shared" si="36"/>
        <v>4</v>
      </c>
      <c r="Y124" s="89">
        <f t="shared" si="36"/>
        <v>0</v>
      </c>
      <c r="Z124" s="75">
        <f t="shared" si="36"/>
        <v>0</v>
      </c>
      <c r="AA124" s="75">
        <f t="shared" si="35"/>
        <v>4</v>
      </c>
      <c r="AB124" s="90">
        <f t="shared" si="26"/>
        <v>2.4</v>
      </c>
      <c r="AC124" s="90">
        <f t="shared" si="33"/>
        <v>60</v>
      </c>
      <c r="AD124" s="93">
        <f t="shared" si="32"/>
        <v>5</v>
      </c>
      <c r="AE124" s="49">
        <v>100</v>
      </c>
      <c r="AF124" s="78"/>
    </row>
    <row r="125" spans="1:32" ht="24.75" customHeight="1">
      <c r="A125" s="176"/>
      <c r="B125" s="179"/>
      <c r="C125" s="52" t="s">
        <v>159</v>
      </c>
      <c r="D125" s="89">
        <f>+D124+D123</f>
        <v>0</v>
      </c>
      <c r="E125" s="89">
        <f aca="true" t="shared" si="41" ref="E125:S125">+E124+E123</f>
        <v>12</v>
      </c>
      <c r="F125" s="89">
        <f t="shared" si="41"/>
        <v>12</v>
      </c>
      <c r="G125" s="110">
        <f t="shared" si="41"/>
        <v>0</v>
      </c>
      <c r="H125" s="110">
        <f t="shared" si="41"/>
        <v>0</v>
      </c>
      <c r="I125" s="110"/>
      <c r="J125" s="110">
        <f t="shared" si="41"/>
        <v>0</v>
      </c>
      <c r="K125" s="110">
        <f t="shared" si="41"/>
        <v>0</v>
      </c>
      <c r="L125" s="110"/>
      <c r="M125" s="75">
        <f t="shared" si="24"/>
        <v>0</v>
      </c>
      <c r="N125" s="110">
        <f t="shared" si="41"/>
        <v>0</v>
      </c>
      <c r="O125" s="110">
        <f t="shared" si="41"/>
        <v>0</v>
      </c>
      <c r="P125" s="110">
        <f t="shared" si="41"/>
        <v>0</v>
      </c>
      <c r="Q125" s="110">
        <f t="shared" si="41"/>
        <v>12</v>
      </c>
      <c r="R125" s="110">
        <f t="shared" si="41"/>
        <v>0</v>
      </c>
      <c r="S125" s="110">
        <f t="shared" si="41"/>
        <v>0</v>
      </c>
      <c r="T125" s="75">
        <f t="shared" si="25"/>
        <v>12</v>
      </c>
      <c r="U125" s="89">
        <f t="shared" si="36"/>
        <v>0</v>
      </c>
      <c r="V125" s="56">
        <f t="shared" si="36"/>
        <v>0</v>
      </c>
      <c r="W125" s="56">
        <f t="shared" si="36"/>
        <v>0</v>
      </c>
      <c r="X125" s="89">
        <f t="shared" si="36"/>
        <v>12</v>
      </c>
      <c r="Y125" s="89">
        <f t="shared" si="36"/>
        <v>0</v>
      </c>
      <c r="Z125" s="75">
        <f t="shared" si="36"/>
        <v>0</v>
      </c>
      <c r="AA125" s="75">
        <f t="shared" si="35"/>
        <v>12</v>
      </c>
      <c r="AB125" s="90">
        <f t="shared" si="26"/>
        <v>7.199999999999999</v>
      </c>
      <c r="AC125" s="90">
        <f t="shared" si="33"/>
        <v>60</v>
      </c>
      <c r="AD125" s="93">
        <f t="shared" si="32"/>
        <v>5</v>
      </c>
      <c r="AE125" s="49">
        <v>101</v>
      </c>
      <c r="AF125" s="78"/>
    </row>
    <row r="126" spans="1:32" ht="24.75" customHeight="1" hidden="1">
      <c r="A126" s="174">
        <v>3</v>
      </c>
      <c r="B126" s="177" t="s">
        <v>246</v>
      </c>
      <c r="C126" s="52" t="s">
        <v>164</v>
      </c>
      <c r="D126" s="91">
        <v>0</v>
      </c>
      <c r="E126" s="91">
        <v>17</v>
      </c>
      <c r="F126" s="89">
        <f aca="true" t="shared" si="42" ref="F126:F131">+E126+D126</f>
        <v>17</v>
      </c>
      <c r="G126" s="113"/>
      <c r="H126" s="113"/>
      <c r="I126" s="113"/>
      <c r="J126" s="114">
        <v>0</v>
      </c>
      <c r="K126" s="114">
        <v>0</v>
      </c>
      <c r="L126" s="114"/>
      <c r="M126" s="75">
        <f t="shared" si="24"/>
        <v>0</v>
      </c>
      <c r="N126" s="113"/>
      <c r="O126" s="113"/>
      <c r="P126" s="113"/>
      <c r="Q126" s="114">
        <v>14</v>
      </c>
      <c r="R126" s="114">
        <v>3</v>
      </c>
      <c r="S126" s="113"/>
      <c r="T126" s="75">
        <f t="shared" si="25"/>
        <v>17</v>
      </c>
      <c r="U126" s="89">
        <f t="shared" si="36"/>
        <v>0</v>
      </c>
      <c r="V126" s="56">
        <f t="shared" si="36"/>
        <v>0</v>
      </c>
      <c r="W126" s="56">
        <f t="shared" si="36"/>
        <v>0</v>
      </c>
      <c r="X126" s="89">
        <f t="shared" si="36"/>
        <v>14</v>
      </c>
      <c r="Y126" s="89">
        <f t="shared" si="36"/>
        <v>3</v>
      </c>
      <c r="Z126" s="75">
        <f t="shared" si="36"/>
        <v>0</v>
      </c>
      <c r="AA126" s="75">
        <f t="shared" si="35"/>
        <v>17</v>
      </c>
      <c r="AB126" s="90">
        <f t="shared" si="26"/>
        <v>10.8</v>
      </c>
      <c r="AC126" s="90">
        <f t="shared" si="33"/>
        <v>63.52941176470589</v>
      </c>
      <c r="AD126" s="93">
        <f t="shared" si="32"/>
        <v>5</v>
      </c>
      <c r="AE126" s="49"/>
      <c r="AF126" s="78"/>
    </row>
    <row r="127" spans="1:32" ht="24.75" customHeight="1" hidden="1">
      <c r="A127" s="175"/>
      <c r="B127" s="178"/>
      <c r="C127" s="52" t="s">
        <v>165</v>
      </c>
      <c r="D127" s="91">
        <v>0</v>
      </c>
      <c r="E127" s="91">
        <v>1</v>
      </c>
      <c r="F127" s="89">
        <f t="shared" si="42"/>
        <v>1</v>
      </c>
      <c r="G127" s="113"/>
      <c r="H127" s="113"/>
      <c r="I127" s="113"/>
      <c r="J127" s="113"/>
      <c r="K127" s="114">
        <v>0</v>
      </c>
      <c r="L127" s="114"/>
      <c r="M127" s="75">
        <f t="shared" si="24"/>
        <v>0</v>
      </c>
      <c r="N127" s="113"/>
      <c r="O127" s="113"/>
      <c r="P127" s="113"/>
      <c r="Q127" s="113"/>
      <c r="R127" s="114">
        <v>1</v>
      </c>
      <c r="S127" s="113"/>
      <c r="T127" s="75">
        <f t="shared" si="25"/>
        <v>1</v>
      </c>
      <c r="U127" s="89">
        <f t="shared" si="36"/>
        <v>0</v>
      </c>
      <c r="V127" s="56">
        <f t="shared" si="36"/>
        <v>0</v>
      </c>
      <c r="W127" s="56">
        <f t="shared" si="36"/>
        <v>0</v>
      </c>
      <c r="X127" s="89">
        <f t="shared" si="36"/>
        <v>0</v>
      </c>
      <c r="Y127" s="89">
        <f t="shared" si="36"/>
        <v>1</v>
      </c>
      <c r="Z127" s="75">
        <f t="shared" si="36"/>
        <v>0</v>
      </c>
      <c r="AA127" s="75">
        <f t="shared" si="35"/>
        <v>1</v>
      </c>
      <c r="AB127" s="90">
        <f t="shared" si="26"/>
        <v>0.8</v>
      </c>
      <c r="AC127" s="90">
        <f t="shared" si="33"/>
        <v>80</v>
      </c>
      <c r="AD127" s="93">
        <f t="shared" si="32"/>
        <v>5</v>
      </c>
      <c r="AE127" s="49">
        <v>18</v>
      </c>
      <c r="AF127" s="78"/>
    </row>
    <row r="128" spans="1:32" ht="24.75" customHeight="1" hidden="1">
      <c r="A128" s="175"/>
      <c r="B128" s="178"/>
      <c r="C128" s="52" t="s">
        <v>247</v>
      </c>
      <c r="D128" s="91">
        <v>0</v>
      </c>
      <c r="E128" s="91">
        <v>4</v>
      </c>
      <c r="F128" s="89">
        <f t="shared" si="42"/>
        <v>4</v>
      </c>
      <c r="G128" s="113"/>
      <c r="H128" s="113"/>
      <c r="I128" s="113"/>
      <c r="J128" s="114">
        <v>0</v>
      </c>
      <c r="K128" s="114">
        <v>0</v>
      </c>
      <c r="L128" s="114"/>
      <c r="M128" s="75">
        <f t="shared" si="24"/>
        <v>0</v>
      </c>
      <c r="N128" s="113"/>
      <c r="O128" s="113"/>
      <c r="P128" s="113"/>
      <c r="Q128" s="114">
        <v>2</v>
      </c>
      <c r="R128" s="114">
        <v>2</v>
      </c>
      <c r="S128" s="113"/>
      <c r="T128" s="75">
        <f t="shared" si="25"/>
        <v>4</v>
      </c>
      <c r="U128" s="89">
        <f t="shared" si="36"/>
        <v>0</v>
      </c>
      <c r="V128" s="56">
        <f t="shared" si="36"/>
        <v>0</v>
      </c>
      <c r="W128" s="56">
        <f t="shared" si="36"/>
        <v>0</v>
      </c>
      <c r="X128" s="89">
        <f t="shared" si="36"/>
        <v>2</v>
      </c>
      <c r="Y128" s="89">
        <f t="shared" si="36"/>
        <v>2</v>
      </c>
      <c r="Z128" s="75">
        <f t="shared" si="36"/>
        <v>0</v>
      </c>
      <c r="AA128" s="75">
        <f t="shared" si="35"/>
        <v>4</v>
      </c>
      <c r="AB128" s="90">
        <f t="shared" si="26"/>
        <v>2.8</v>
      </c>
      <c r="AC128" s="90">
        <f t="shared" si="33"/>
        <v>70</v>
      </c>
      <c r="AD128" s="93">
        <f t="shared" si="32"/>
        <v>5</v>
      </c>
      <c r="AE128" s="49">
        <v>19</v>
      </c>
      <c r="AF128" s="78"/>
    </row>
    <row r="129" spans="1:32" ht="24.75" customHeight="1" hidden="1">
      <c r="A129" s="175"/>
      <c r="B129" s="178"/>
      <c r="C129" s="52" t="s">
        <v>166</v>
      </c>
      <c r="D129" s="91">
        <v>2</v>
      </c>
      <c r="E129" s="91">
        <v>51</v>
      </c>
      <c r="F129" s="89">
        <f t="shared" si="42"/>
        <v>53</v>
      </c>
      <c r="G129" s="113"/>
      <c r="H129" s="113"/>
      <c r="I129" s="113"/>
      <c r="J129" s="114">
        <v>0</v>
      </c>
      <c r="K129" s="114">
        <v>0</v>
      </c>
      <c r="L129" s="114"/>
      <c r="M129" s="75">
        <f t="shared" si="24"/>
        <v>0</v>
      </c>
      <c r="N129" s="113"/>
      <c r="O129" s="113"/>
      <c r="P129" s="113"/>
      <c r="Q129" s="114">
        <v>34</v>
      </c>
      <c r="R129" s="114">
        <v>19</v>
      </c>
      <c r="S129" s="113"/>
      <c r="T129" s="75">
        <f t="shared" si="25"/>
        <v>53</v>
      </c>
      <c r="U129" s="89">
        <f t="shared" si="36"/>
        <v>0</v>
      </c>
      <c r="V129" s="56">
        <f t="shared" si="36"/>
        <v>0</v>
      </c>
      <c r="W129" s="56">
        <f t="shared" si="36"/>
        <v>0</v>
      </c>
      <c r="X129" s="89">
        <f t="shared" si="36"/>
        <v>34</v>
      </c>
      <c r="Y129" s="89">
        <f t="shared" si="36"/>
        <v>19</v>
      </c>
      <c r="Z129" s="75">
        <f t="shared" si="36"/>
        <v>0</v>
      </c>
      <c r="AA129" s="75">
        <f t="shared" si="35"/>
        <v>53</v>
      </c>
      <c r="AB129" s="90">
        <f t="shared" si="26"/>
        <v>35.6</v>
      </c>
      <c r="AC129" s="90">
        <f t="shared" si="33"/>
        <v>67.16981132075472</v>
      </c>
      <c r="AD129" s="93">
        <f t="shared" si="32"/>
        <v>5</v>
      </c>
      <c r="AE129" s="49"/>
      <c r="AF129" s="78"/>
    </row>
    <row r="130" spans="1:32" ht="24.75" customHeight="1" hidden="1">
      <c r="A130" s="175"/>
      <c r="B130" s="178"/>
      <c r="C130" s="52" t="s">
        <v>167</v>
      </c>
      <c r="D130" s="91">
        <v>0</v>
      </c>
      <c r="E130" s="91">
        <v>10</v>
      </c>
      <c r="F130" s="89">
        <f t="shared" si="42"/>
        <v>10</v>
      </c>
      <c r="G130" s="113"/>
      <c r="H130" s="113"/>
      <c r="I130" s="113"/>
      <c r="J130" s="114">
        <v>0</v>
      </c>
      <c r="K130" s="114">
        <v>0</v>
      </c>
      <c r="L130" s="114"/>
      <c r="M130" s="75">
        <f t="shared" si="24"/>
        <v>0</v>
      </c>
      <c r="N130" s="113"/>
      <c r="O130" s="113"/>
      <c r="P130" s="113"/>
      <c r="Q130" s="114">
        <v>9</v>
      </c>
      <c r="R130" s="114">
        <v>1</v>
      </c>
      <c r="S130" s="113"/>
      <c r="T130" s="75">
        <f t="shared" si="25"/>
        <v>10</v>
      </c>
      <c r="U130" s="89">
        <f t="shared" si="36"/>
        <v>0</v>
      </c>
      <c r="V130" s="56">
        <f t="shared" si="36"/>
        <v>0</v>
      </c>
      <c r="W130" s="56">
        <f t="shared" si="36"/>
        <v>0</v>
      </c>
      <c r="X130" s="89">
        <f t="shared" si="36"/>
        <v>9</v>
      </c>
      <c r="Y130" s="89">
        <f t="shared" si="36"/>
        <v>1</v>
      </c>
      <c r="Z130" s="75">
        <f t="shared" si="36"/>
        <v>0</v>
      </c>
      <c r="AA130" s="75">
        <f t="shared" si="35"/>
        <v>10</v>
      </c>
      <c r="AB130" s="90">
        <f t="shared" si="26"/>
        <v>6.199999999999999</v>
      </c>
      <c r="AC130" s="90">
        <f t="shared" si="33"/>
        <v>61.999999999999986</v>
      </c>
      <c r="AD130" s="93">
        <f t="shared" si="32"/>
        <v>5</v>
      </c>
      <c r="AE130" s="49">
        <v>75</v>
      </c>
      <c r="AF130" s="78"/>
    </row>
    <row r="131" spans="1:32" ht="24.75" customHeight="1" hidden="1">
      <c r="A131" s="175"/>
      <c r="B131" s="178"/>
      <c r="C131" s="52" t="s">
        <v>30</v>
      </c>
      <c r="D131" s="91">
        <v>0</v>
      </c>
      <c r="E131" s="91">
        <v>2</v>
      </c>
      <c r="F131" s="89">
        <f t="shared" si="42"/>
        <v>2</v>
      </c>
      <c r="G131" s="113"/>
      <c r="H131" s="113"/>
      <c r="I131" s="113"/>
      <c r="J131" s="114">
        <v>0</v>
      </c>
      <c r="K131" s="113"/>
      <c r="L131" s="113"/>
      <c r="M131" s="75">
        <f t="shared" si="24"/>
        <v>0</v>
      </c>
      <c r="N131" s="113"/>
      <c r="O131" s="113"/>
      <c r="P131" s="113"/>
      <c r="Q131" s="114">
        <v>2</v>
      </c>
      <c r="R131" s="113"/>
      <c r="S131" s="113"/>
      <c r="T131" s="75">
        <f t="shared" si="25"/>
        <v>2</v>
      </c>
      <c r="U131" s="89">
        <f t="shared" si="36"/>
        <v>0</v>
      </c>
      <c r="V131" s="56">
        <f t="shared" si="36"/>
        <v>0</v>
      </c>
      <c r="W131" s="56">
        <f t="shared" si="36"/>
        <v>0</v>
      </c>
      <c r="X131" s="89">
        <f t="shared" si="36"/>
        <v>2</v>
      </c>
      <c r="Y131" s="89">
        <f t="shared" si="36"/>
        <v>0</v>
      </c>
      <c r="Z131" s="75">
        <f t="shared" si="36"/>
        <v>0</v>
      </c>
      <c r="AA131" s="75">
        <f t="shared" si="35"/>
        <v>2</v>
      </c>
      <c r="AB131" s="90">
        <f t="shared" si="26"/>
        <v>1.2</v>
      </c>
      <c r="AC131" s="90">
        <f t="shared" si="33"/>
        <v>60</v>
      </c>
      <c r="AD131" s="93">
        <f t="shared" si="32"/>
        <v>5</v>
      </c>
      <c r="AE131" s="49">
        <v>94</v>
      </c>
      <c r="AF131" s="78"/>
    </row>
    <row r="132" spans="1:32" ht="24.75" customHeight="1">
      <c r="A132" s="176"/>
      <c r="B132" s="179"/>
      <c r="C132" s="52" t="s">
        <v>159</v>
      </c>
      <c r="D132" s="83">
        <f>+D131+D130+D129+D128+D127+D126</f>
        <v>2</v>
      </c>
      <c r="E132" s="83">
        <f aca="true" t="shared" si="43" ref="E132:S132">+E131+E130+E129+E128+E127+E126</f>
        <v>85</v>
      </c>
      <c r="F132" s="83">
        <f t="shared" si="43"/>
        <v>87</v>
      </c>
      <c r="G132" s="109">
        <f t="shared" si="43"/>
        <v>0</v>
      </c>
      <c r="H132" s="109">
        <f t="shared" si="43"/>
        <v>0</v>
      </c>
      <c r="I132" s="109"/>
      <c r="J132" s="109">
        <f t="shared" si="43"/>
        <v>0</v>
      </c>
      <c r="K132" s="109">
        <f t="shared" si="43"/>
        <v>0</v>
      </c>
      <c r="L132" s="109"/>
      <c r="M132" s="75">
        <f t="shared" si="24"/>
        <v>0</v>
      </c>
      <c r="N132" s="109">
        <f t="shared" si="43"/>
        <v>0</v>
      </c>
      <c r="O132" s="109">
        <f t="shared" si="43"/>
        <v>0</v>
      </c>
      <c r="P132" s="109">
        <f t="shared" si="43"/>
        <v>0</v>
      </c>
      <c r="Q132" s="109">
        <f t="shared" si="43"/>
        <v>61</v>
      </c>
      <c r="R132" s="109">
        <f t="shared" si="43"/>
        <v>26</v>
      </c>
      <c r="S132" s="109">
        <f t="shared" si="43"/>
        <v>0</v>
      </c>
      <c r="T132" s="75">
        <f t="shared" si="25"/>
        <v>87</v>
      </c>
      <c r="U132" s="89">
        <f t="shared" si="36"/>
        <v>0</v>
      </c>
      <c r="V132" s="56">
        <f t="shared" si="36"/>
        <v>0</v>
      </c>
      <c r="W132" s="56">
        <f t="shared" si="36"/>
        <v>0</v>
      </c>
      <c r="X132" s="89">
        <f t="shared" si="36"/>
        <v>61</v>
      </c>
      <c r="Y132" s="89">
        <f t="shared" si="36"/>
        <v>26</v>
      </c>
      <c r="Z132" s="75">
        <f t="shared" si="36"/>
        <v>0</v>
      </c>
      <c r="AA132" s="75">
        <f t="shared" si="35"/>
        <v>87</v>
      </c>
      <c r="AB132" s="90">
        <f t="shared" si="26"/>
        <v>57.400000000000006</v>
      </c>
      <c r="AC132" s="90">
        <f t="shared" si="33"/>
        <v>65.97701149425288</v>
      </c>
      <c r="AD132" s="93">
        <f t="shared" si="32"/>
        <v>5</v>
      </c>
      <c r="AE132" s="81"/>
      <c r="AF132" s="78"/>
    </row>
    <row r="133" spans="1:32" s="46" customFormat="1" ht="21" customHeight="1">
      <c r="A133" s="180" t="s">
        <v>323</v>
      </c>
      <c r="B133" s="181"/>
      <c r="C133" s="182"/>
      <c r="D133" s="85">
        <f>+D119+D69+D6</f>
        <v>240</v>
      </c>
      <c r="E133" s="85">
        <f aca="true" t="shared" si="44" ref="E133:S133">+E119+E69+E6</f>
        <v>618</v>
      </c>
      <c r="F133" s="85">
        <f t="shared" si="44"/>
        <v>858</v>
      </c>
      <c r="G133" s="112">
        <f t="shared" si="44"/>
        <v>5</v>
      </c>
      <c r="H133" s="112">
        <f t="shared" si="44"/>
        <v>15</v>
      </c>
      <c r="I133" s="112"/>
      <c r="J133" s="112">
        <f t="shared" si="44"/>
        <v>44</v>
      </c>
      <c r="K133" s="112">
        <f t="shared" si="44"/>
        <v>16</v>
      </c>
      <c r="L133" s="112"/>
      <c r="M133" s="84">
        <f t="shared" si="24"/>
        <v>80</v>
      </c>
      <c r="N133" s="112">
        <f t="shared" si="44"/>
        <v>14</v>
      </c>
      <c r="O133" s="112">
        <f t="shared" si="44"/>
        <v>1</v>
      </c>
      <c r="P133" s="112">
        <f t="shared" si="44"/>
        <v>36</v>
      </c>
      <c r="Q133" s="112">
        <f t="shared" si="44"/>
        <v>428</v>
      </c>
      <c r="R133" s="112">
        <f t="shared" si="44"/>
        <v>294</v>
      </c>
      <c r="S133" s="112">
        <f t="shared" si="44"/>
        <v>6</v>
      </c>
      <c r="T133" s="84">
        <f t="shared" si="25"/>
        <v>779</v>
      </c>
      <c r="U133" s="85">
        <f t="shared" si="36"/>
        <v>19</v>
      </c>
      <c r="V133" s="86">
        <f t="shared" si="36"/>
        <v>16</v>
      </c>
      <c r="W133" s="86">
        <f t="shared" si="36"/>
        <v>36</v>
      </c>
      <c r="X133" s="85">
        <f t="shared" si="36"/>
        <v>472</v>
      </c>
      <c r="Y133" s="85">
        <f t="shared" si="36"/>
        <v>310</v>
      </c>
      <c r="Z133" s="84">
        <f t="shared" si="36"/>
        <v>6</v>
      </c>
      <c r="AA133" s="84">
        <f t="shared" si="35"/>
        <v>859</v>
      </c>
      <c r="AB133" s="87">
        <f t="shared" si="26"/>
        <v>556.7</v>
      </c>
      <c r="AC133" s="87">
        <f t="shared" si="33"/>
        <v>64.88344988344988</v>
      </c>
      <c r="AD133" s="93">
        <f t="shared" si="32"/>
        <v>5</v>
      </c>
      <c r="AE133" s="82"/>
      <c r="AF133" s="88"/>
    </row>
    <row r="134" spans="2:4" ht="21" customHeight="1">
      <c r="B134" s="95" t="s">
        <v>333</v>
      </c>
      <c r="D134" s="92"/>
    </row>
    <row r="135" spans="4:29" ht="21" customHeight="1">
      <c r="D135" s="7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77"/>
      <c r="Y135" s="77"/>
      <c r="AA135" s="42"/>
      <c r="AB135" s="44"/>
      <c r="AC135" s="44"/>
    </row>
  </sheetData>
  <sheetProtection/>
  <mergeCells count="48">
    <mergeCell ref="A133:C133"/>
    <mergeCell ref="A119:C119"/>
    <mergeCell ref="A120:A122"/>
    <mergeCell ref="B120:B122"/>
    <mergeCell ref="A123:A125"/>
    <mergeCell ref="B123:B125"/>
    <mergeCell ref="A126:A132"/>
    <mergeCell ref="B126:B132"/>
    <mergeCell ref="A98:A105"/>
    <mergeCell ref="B98:B105"/>
    <mergeCell ref="A106:A110"/>
    <mergeCell ref="B106:B110"/>
    <mergeCell ref="A111:A118"/>
    <mergeCell ref="B111:B118"/>
    <mergeCell ref="A64:A68"/>
    <mergeCell ref="B64:B68"/>
    <mergeCell ref="A69:C69"/>
    <mergeCell ref="A72:A80"/>
    <mergeCell ref="B72:B80"/>
    <mergeCell ref="A81:A97"/>
    <mergeCell ref="B81:B97"/>
    <mergeCell ref="A32:A34"/>
    <mergeCell ref="B32:B34"/>
    <mergeCell ref="A35:A58"/>
    <mergeCell ref="B35:B58"/>
    <mergeCell ref="A59:A63"/>
    <mergeCell ref="B59:B63"/>
    <mergeCell ref="A6:C6"/>
    <mergeCell ref="A8:A20"/>
    <mergeCell ref="B8:B20"/>
    <mergeCell ref="A21:A28"/>
    <mergeCell ref="B21:B28"/>
    <mergeCell ref="A29:A31"/>
    <mergeCell ref="B29:B31"/>
    <mergeCell ref="AC3:AC5"/>
    <mergeCell ref="AD3:AD5"/>
    <mergeCell ref="AE3:AE5"/>
    <mergeCell ref="G4:M4"/>
    <mergeCell ref="N4:T4"/>
    <mergeCell ref="U4:AA4"/>
    <mergeCell ref="A1:AB1"/>
    <mergeCell ref="A3:A5"/>
    <mergeCell ref="B3:B5"/>
    <mergeCell ref="C3:C5"/>
    <mergeCell ref="D3:E4"/>
    <mergeCell ref="F3:F5"/>
    <mergeCell ref="G3:AA3"/>
    <mergeCell ref="AB3:AB5"/>
  </mergeCells>
  <printOptions/>
  <pageMargins left="0.1968503937007874" right="0.1968503937007874" top="0.8661417322834646" bottom="0.1968503937007874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5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21" customHeight="1"/>
  <cols>
    <col min="1" max="1" width="9.00390625" style="42" customWidth="1"/>
    <col min="2" max="2" width="32.421875" style="44" customWidth="1"/>
    <col min="3" max="3" width="34.140625" style="44" customWidth="1"/>
    <col min="4" max="5" width="6.28125" style="42" customWidth="1"/>
    <col min="6" max="6" width="8.421875" style="42" customWidth="1"/>
    <col min="7" max="24" width="6.28125" style="42" customWidth="1"/>
    <col min="25" max="25" width="6.28125" style="44" customWidth="1"/>
    <col min="26" max="27" width="6.28125" style="77" customWidth="1"/>
    <col min="28" max="28" width="10.421875" style="77" customWidth="1"/>
    <col min="29" max="29" width="10.421875" style="42" customWidth="1"/>
    <col min="30" max="30" width="10.421875" style="44" customWidth="1"/>
    <col min="31" max="31" width="11.8515625" style="44" hidden="1" customWidth="1"/>
    <col min="32" max="32" width="0.42578125" style="44" hidden="1" customWidth="1"/>
    <col min="33" max="33" width="9.00390625" style="44" hidden="1" customWidth="1"/>
    <col min="34" max="16384" width="9.00390625" style="44" customWidth="1"/>
  </cols>
  <sheetData>
    <row r="1" spans="1:28" s="16" customFormat="1" ht="34.5" customHeight="1">
      <c r="A1" s="153" t="s">
        <v>325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5" ht="31.5" customHeight="1">
      <c r="A2" s="147" t="s">
        <v>337</v>
      </c>
      <c r="B2" s="45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3"/>
    </row>
    <row r="3" spans="1:31" ht="21" customHeight="1">
      <c r="A3" s="154" t="s">
        <v>255</v>
      </c>
      <c r="B3" s="155" t="s">
        <v>155</v>
      </c>
      <c r="C3" s="155" t="s">
        <v>324</v>
      </c>
      <c r="D3" s="156" t="s">
        <v>257</v>
      </c>
      <c r="E3" s="156"/>
      <c r="F3" s="157" t="s">
        <v>156</v>
      </c>
      <c r="G3" s="183" t="s">
        <v>258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61" t="s">
        <v>157</v>
      </c>
      <c r="AC3" s="161" t="s">
        <v>158</v>
      </c>
      <c r="AD3" s="161" t="s">
        <v>335</v>
      </c>
      <c r="AE3" s="154" t="s">
        <v>255</v>
      </c>
    </row>
    <row r="4" spans="1:31" ht="21" customHeight="1">
      <c r="A4" s="154"/>
      <c r="B4" s="155"/>
      <c r="C4" s="155"/>
      <c r="D4" s="156"/>
      <c r="E4" s="156"/>
      <c r="F4" s="157"/>
      <c r="G4" s="183" t="s">
        <v>264</v>
      </c>
      <c r="H4" s="183"/>
      <c r="I4" s="183"/>
      <c r="J4" s="183"/>
      <c r="K4" s="183"/>
      <c r="L4" s="183"/>
      <c r="M4" s="183"/>
      <c r="N4" s="183" t="s">
        <v>263</v>
      </c>
      <c r="O4" s="183"/>
      <c r="P4" s="183"/>
      <c r="Q4" s="183"/>
      <c r="R4" s="183"/>
      <c r="S4" s="183"/>
      <c r="T4" s="183"/>
      <c r="U4" s="184" t="s">
        <v>315</v>
      </c>
      <c r="V4" s="184"/>
      <c r="W4" s="184"/>
      <c r="X4" s="184"/>
      <c r="Y4" s="184"/>
      <c r="Z4" s="184"/>
      <c r="AA4" s="184"/>
      <c r="AB4" s="161"/>
      <c r="AC4" s="161"/>
      <c r="AD4" s="161"/>
      <c r="AE4" s="154"/>
    </row>
    <row r="5" spans="1:31" ht="71.25" customHeight="1">
      <c r="A5" s="154"/>
      <c r="B5" s="155"/>
      <c r="C5" s="155"/>
      <c r="D5" s="71" t="s">
        <v>262</v>
      </c>
      <c r="E5" s="71" t="s">
        <v>261</v>
      </c>
      <c r="F5" s="157"/>
      <c r="G5" s="108">
        <v>0.1</v>
      </c>
      <c r="H5" s="108">
        <v>0.2</v>
      </c>
      <c r="I5" s="108">
        <v>0.4</v>
      </c>
      <c r="J5" s="108">
        <v>0.6</v>
      </c>
      <c r="K5" s="108">
        <v>0.8</v>
      </c>
      <c r="L5" s="108">
        <v>1</v>
      </c>
      <c r="M5" s="51" t="s">
        <v>316</v>
      </c>
      <c r="N5" s="108">
        <v>0.1</v>
      </c>
      <c r="O5" s="108">
        <v>0.2</v>
      </c>
      <c r="P5" s="108">
        <v>0.4</v>
      </c>
      <c r="Q5" s="108">
        <v>0.6</v>
      </c>
      <c r="R5" s="108">
        <v>0.8</v>
      </c>
      <c r="S5" s="108">
        <v>1</v>
      </c>
      <c r="T5" s="51" t="s">
        <v>317</v>
      </c>
      <c r="U5" s="51">
        <v>0.1</v>
      </c>
      <c r="V5" s="51">
        <v>0.2</v>
      </c>
      <c r="W5" s="51">
        <v>0.4</v>
      </c>
      <c r="X5" s="51">
        <v>0.6</v>
      </c>
      <c r="Y5" s="51">
        <v>0.8</v>
      </c>
      <c r="Z5" s="51">
        <v>1</v>
      </c>
      <c r="AA5" s="76" t="s">
        <v>318</v>
      </c>
      <c r="AB5" s="161"/>
      <c r="AC5" s="161"/>
      <c r="AD5" s="161"/>
      <c r="AE5" s="154"/>
    </row>
    <row r="6" spans="1:32" s="46" customFormat="1" ht="30.75" customHeight="1">
      <c r="A6" s="166" t="s">
        <v>320</v>
      </c>
      <c r="B6" s="166"/>
      <c r="C6" s="167"/>
      <c r="D6" s="83">
        <f>+D7+D20+D28+D31+D34+D58+D63+D68</f>
        <v>147</v>
      </c>
      <c r="E6" s="83">
        <f aca="true" t="shared" si="0" ref="E6:S6">+E7+E20+E28+E31+E34+E58+E63+E68</f>
        <v>438</v>
      </c>
      <c r="F6" s="83">
        <f t="shared" si="0"/>
        <v>585</v>
      </c>
      <c r="G6" s="109">
        <f t="shared" si="0"/>
        <v>5</v>
      </c>
      <c r="H6" s="109">
        <f t="shared" si="0"/>
        <v>8</v>
      </c>
      <c r="I6" s="109"/>
      <c r="J6" s="109">
        <f t="shared" si="0"/>
        <v>38</v>
      </c>
      <c r="K6" s="109">
        <f t="shared" si="0"/>
        <v>13</v>
      </c>
      <c r="L6" s="109"/>
      <c r="M6" s="84">
        <f>+L6+K6+J6+I6+H6+G6</f>
        <v>64</v>
      </c>
      <c r="N6" s="109">
        <f t="shared" si="0"/>
        <v>12</v>
      </c>
      <c r="O6" s="109">
        <f t="shared" si="0"/>
        <v>0</v>
      </c>
      <c r="P6" s="109">
        <f t="shared" si="0"/>
        <v>23</v>
      </c>
      <c r="Q6" s="109">
        <f t="shared" si="0"/>
        <v>268</v>
      </c>
      <c r="R6" s="109">
        <f t="shared" si="0"/>
        <v>218</v>
      </c>
      <c r="S6" s="109">
        <f t="shared" si="0"/>
        <v>0</v>
      </c>
      <c r="T6" s="84">
        <f>+S6+R6+Q6+P6+O6+N6</f>
        <v>521</v>
      </c>
      <c r="U6" s="85">
        <f aca="true" t="shared" si="1" ref="U6:AA6">+N6+G6</f>
        <v>17</v>
      </c>
      <c r="V6" s="86">
        <f t="shared" si="1"/>
        <v>8</v>
      </c>
      <c r="W6" s="86">
        <f t="shared" si="1"/>
        <v>23</v>
      </c>
      <c r="X6" s="85">
        <f t="shared" si="1"/>
        <v>306</v>
      </c>
      <c r="Y6" s="85">
        <f t="shared" si="1"/>
        <v>231</v>
      </c>
      <c r="Z6" s="84">
        <f t="shared" si="1"/>
        <v>0</v>
      </c>
      <c r="AA6" s="84">
        <f t="shared" si="1"/>
        <v>585</v>
      </c>
      <c r="AB6" s="87">
        <f>+Z6*1+Y6*0.8+X6*0.6+W6*0.4+V6*0.2+U6*0.1</f>
        <v>380.9</v>
      </c>
      <c r="AC6" s="87">
        <f>+AB6/F6*100</f>
        <v>65.11111111111111</v>
      </c>
      <c r="AD6" s="93">
        <f aca="true" t="shared" si="2" ref="AD6:AD37">IF(AC6*5/40&gt;5,5,AC6*5/40)</f>
        <v>5</v>
      </c>
      <c r="AE6" s="81"/>
      <c r="AF6" s="88"/>
    </row>
    <row r="7" spans="1:32" ht="24.75" customHeight="1">
      <c r="A7" s="66">
        <v>1</v>
      </c>
      <c r="B7" s="67" t="s">
        <v>314</v>
      </c>
      <c r="C7" s="58" t="s">
        <v>211</v>
      </c>
      <c r="D7" s="89">
        <v>0</v>
      </c>
      <c r="E7" s="89">
        <v>12</v>
      </c>
      <c r="F7" s="89">
        <f aca="true" t="shared" si="3" ref="F7:F19">+E7+D7</f>
        <v>12</v>
      </c>
      <c r="G7" s="110">
        <v>0</v>
      </c>
      <c r="H7" s="111"/>
      <c r="I7" s="111"/>
      <c r="J7" s="110">
        <v>0</v>
      </c>
      <c r="K7" s="110">
        <v>0</v>
      </c>
      <c r="L7" s="110"/>
      <c r="M7" s="75">
        <f aca="true" t="shared" si="4" ref="M7:M70">+L7+K7+J7+I7+H7+G7</f>
        <v>0</v>
      </c>
      <c r="N7" s="110">
        <v>1</v>
      </c>
      <c r="O7" s="111"/>
      <c r="P7" s="111"/>
      <c r="Q7" s="110">
        <v>10</v>
      </c>
      <c r="R7" s="110">
        <v>1</v>
      </c>
      <c r="S7" s="111"/>
      <c r="T7" s="75">
        <f aca="true" t="shared" si="5" ref="T7:T70">+S7+R7+Q7+P7+O7+N7</f>
        <v>12</v>
      </c>
      <c r="U7" s="89">
        <f aca="true" t="shared" si="6" ref="U7:AA43">+N7+G7</f>
        <v>1</v>
      </c>
      <c r="V7" s="56">
        <f t="shared" si="6"/>
        <v>0</v>
      </c>
      <c r="W7" s="56">
        <f t="shared" si="6"/>
        <v>0</v>
      </c>
      <c r="X7" s="89">
        <f t="shared" si="6"/>
        <v>10</v>
      </c>
      <c r="Y7" s="89">
        <f t="shared" si="6"/>
        <v>1</v>
      </c>
      <c r="Z7" s="75">
        <f t="shared" si="6"/>
        <v>0</v>
      </c>
      <c r="AA7" s="75">
        <f t="shared" si="6"/>
        <v>12</v>
      </c>
      <c r="AB7" s="90">
        <f>+Z7*1+Y7*0.8+X7*0.6+W7*0.4+V7*0.2+U7*0.1</f>
        <v>6.8999999999999995</v>
      </c>
      <c r="AC7" s="90">
        <f>+AB7/F7*100</f>
        <v>57.49999999999999</v>
      </c>
      <c r="AD7" s="93">
        <f t="shared" si="2"/>
        <v>5</v>
      </c>
      <c r="AE7" s="49">
        <v>6</v>
      </c>
      <c r="AF7" s="78"/>
    </row>
    <row r="8" spans="1:32" ht="24.75" customHeight="1">
      <c r="A8" s="168">
        <v>2</v>
      </c>
      <c r="B8" s="171" t="s">
        <v>208</v>
      </c>
      <c r="C8" s="58" t="s">
        <v>176</v>
      </c>
      <c r="D8" s="89">
        <v>0</v>
      </c>
      <c r="E8" s="89">
        <v>1</v>
      </c>
      <c r="F8" s="89">
        <f t="shared" si="3"/>
        <v>1</v>
      </c>
      <c r="G8" s="111"/>
      <c r="H8" s="111"/>
      <c r="I8" s="111"/>
      <c r="J8" s="110">
        <v>0</v>
      </c>
      <c r="K8" s="111"/>
      <c r="L8" s="111"/>
      <c r="M8" s="75">
        <f t="shared" si="4"/>
        <v>0</v>
      </c>
      <c r="N8" s="111"/>
      <c r="O8" s="111"/>
      <c r="P8" s="111"/>
      <c r="Q8" s="110">
        <v>1</v>
      </c>
      <c r="R8" s="111"/>
      <c r="S8" s="111"/>
      <c r="T8" s="75">
        <f t="shared" si="5"/>
        <v>1</v>
      </c>
      <c r="U8" s="89">
        <f t="shared" si="6"/>
        <v>0</v>
      </c>
      <c r="V8" s="56">
        <f t="shared" si="6"/>
        <v>0</v>
      </c>
      <c r="W8" s="56">
        <f t="shared" si="6"/>
        <v>0</v>
      </c>
      <c r="X8" s="89">
        <f t="shared" si="6"/>
        <v>1</v>
      </c>
      <c r="Y8" s="89">
        <f t="shared" si="6"/>
        <v>0</v>
      </c>
      <c r="Z8" s="75">
        <f t="shared" si="6"/>
        <v>0</v>
      </c>
      <c r="AA8" s="75">
        <f t="shared" si="6"/>
        <v>1</v>
      </c>
      <c r="AB8" s="90">
        <f aca="true" t="shared" si="7" ref="AB8:AB71">+Z8*1+Y8*0.8+X8*0.6+W8*0.4+V8*0.2+U8*0.1</f>
        <v>0.6</v>
      </c>
      <c r="AC8" s="90">
        <f aca="true" t="shared" si="8" ref="AC8:AC71">+AB8/F8*100</f>
        <v>60</v>
      </c>
      <c r="AD8" s="93">
        <f t="shared" si="2"/>
        <v>5</v>
      </c>
      <c r="AE8" s="49">
        <v>1</v>
      </c>
      <c r="AF8" s="78"/>
    </row>
    <row r="9" spans="1:32" ht="24.75" customHeight="1">
      <c r="A9" s="169"/>
      <c r="B9" s="172"/>
      <c r="C9" s="52" t="s">
        <v>250</v>
      </c>
      <c r="D9" s="89">
        <v>4</v>
      </c>
      <c r="E9" s="89">
        <v>2</v>
      </c>
      <c r="F9" s="89">
        <f t="shared" si="3"/>
        <v>6</v>
      </c>
      <c r="G9" s="111"/>
      <c r="H9" s="111"/>
      <c r="I9" s="111"/>
      <c r="J9" s="110">
        <v>0</v>
      </c>
      <c r="K9" s="111"/>
      <c r="L9" s="111"/>
      <c r="M9" s="75">
        <f t="shared" si="4"/>
        <v>0</v>
      </c>
      <c r="N9" s="111"/>
      <c r="O9" s="111"/>
      <c r="P9" s="111"/>
      <c r="Q9" s="110">
        <v>6</v>
      </c>
      <c r="R9" s="111"/>
      <c r="S9" s="111"/>
      <c r="T9" s="75">
        <f t="shared" si="5"/>
        <v>6</v>
      </c>
      <c r="U9" s="89">
        <f t="shared" si="6"/>
        <v>0</v>
      </c>
      <c r="V9" s="56">
        <f t="shared" si="6"/>
        <v>0</v>
      </c>
      <c r="W9" s="56">
        <f t="shared" si="6"/>
        <v>0</v>
      </c>
      <c r="X9" s="89">
        <f t="shared" si="6"/>
        <v>6</v>
      </c>
      <c r="Y9" s="89">
        <f t="shared" si="6"/>
        <v>0</v>
      </c>
      <c r="Z9" s="75">
        <f t="shared" si="6"/>
        <v>0</v>
      </c>
      <c r="AA9" s="75">
        <f t="shared" si="6"/>
        <v>6</v>
      </c>
      <c r="AB9" s="90">
        <f t="shared" si="7"/>
        <v>3.5999999999999996</v>
      </c>
      <c r="AC9" s="90">
        <f t="shared" si="8"/>
        <v>60</v>
      </c>
      <c r="AD9" s="93">
        <f t="shared" si="2"/>
        <v>5</v>
      </c>
      <c r="AE9" s="49">
        <v>2</v>
      </c>
      <c r="AF9" s="78"/>
    </row>
    <row r="10" spans="1:32" ht="24.75" customHeight="1">
      <c r="A10" s="169"/>
      <c r="B10" s="172"/>
      <c r="C10" s="52" t="s">
        <v>177</v>
      </c>
      <c r="D10" s="89">
        <v>1</v>
      </c>
      <c r="E10" s="89">
        <v>0</v>
      </c>
      <c r="F10" s="89">
        <f t="shared" si="3"/>
        <v>1</v>
      </c>
      <c r="G10" s="111"/>
      <c r="H10" s="111"/>
      <c r="I10" s="111"/>
      <c r="J10" s="110">
        <v>0</v>
      </c>
      <c r="K10" s="111"/>
      <c r="L10" s="111"/>
      <c r="M10" s="75">
        <f t="shared" si="4"/>
        <v>0</v>
      </c>
      <c r="N10" s="111"/>
      <c r="O10" s="111"/>
      <c r="P10" s="111"/>
      <c r="Q10" s="110">
        <v>1</v>
      </c>
      <c r="R10" s="111"/>
      <c r="S10" s="111"/>
      <c r="T10" s="75">
        <f t="shared" si="5"/>
        <v>1</v>
      </c>
      <c r="U10" s="89">
        <f t="shared" si="6"/>
        <v>0</v>
      </c>
      <c r="V10" s="56">
        <f t="shared" si="6"/>
        <v>0</v>
      </c>
      <c r="W10" s="56">
        <f t="shared" si="6"/>
        <v>0</v>
      </c>
      <c r="X10" s="89">
        <f t="shared" si="6"/>
        <v>1</v>
      </c>
      <c r="Y10" s="89">
        <f t="shared" si="6"/>
        <v>0</v>
      </c>
      <c r="Z10" s="75">
        <f t="shared" si="6"/>
        <v>0</v>
      </c>
      <c r="AA10" s="75">
        <f t="shared" si="6"/>
        <v>1</v>
      </c>
      <c r="AB10" s="90">
        <f t="shared" si="7"/>
        <v>0.6</v>
      </c>
      <c r="AC10" s="90">
        <f t="shared" si="8"/>
        <v>60</v>
      </c>
      <c r="AD10" s="93">
        <f t="shared" si="2"/>
        <v>5</v>
      </c>
      <c r="AE10" s="49">
        <v>3</v>
      </c>
      <c r="AF10" s="78"/>
    </row>
    <row r="11" spans="1:32" ht="24.75" customHeight="1">
      <c r="A11" s="169"/>
      <c r="B11" s="172"/>
      <c r="C11" s="52" t="s">
        <v>212</v>
      </c>
      <c r="D11" s="89">
        <v>6</v>
      </c>
      <c r="E11" s="89">
        <v>8</v>
      </c>
      <c r="F11" s="89">
        <f t="shared" si="3"/>
        <v>14</v>
      </c>
      <c r="G11" s="111"/>
      <c r="H11" s="111"/>
      <c r="I11" s="111"/>
      <c r="J11" s="110">
        <v>0</v>
      </c>
      <c r="K11" s="110">
        <v>0</v>
      </c>
      <c r="L11" s="110"/>
      <c r="M11" s="75">
        <f t="shared" si="4"/>
        <v>0</v>
      </c>
      <c r="N11" s="111"/>
      <c r="O11" s="111"/>
      <c r="P11" s="111"/>
      <c r="Q11" s="110">
        <v>13</v>
      </c>
      <c r="R11" s="110">
        <v>1</v>
      </c>
      <c r="S11" s="111"/>
      <c r="T11" s="75">
        <f t="shared" si="5"/>
        <v>14</v>
      </c>
      <c r="U11" s="89">
        <f t="shared" si="6"/>
        <v>0</v>
      </c>
      <c r="V11" s="56">
        <f t="shared" si="6"/>
        <v>0</v>
      </c>
      <c r="W11" s="56">
        <f t="shared" si="6"/>
        <v>0</v>
      </c>
      <c r="X11" s="89">
        <f t="shared" si="6"/>
        <v>13</v>
      </c>
      <c r="Y11" s="89">
        <f t="shared" si="6"/>
        <v>1</v>
      </c>
      <c r="Z11" s="75">
        <f t="shared" si="6"/>
        <v>0</v>
      </c>
      <c r="AA11" s="75">
        <f t="shared" si="6"/>
        <v>14</v>
      </c>
      <c r="AB11" s="90">
        <f t="shared" si="7"/>
        <v>8.6</v>
      </c>
      <c r="AC11" s="90">
        <f t="shared" si="8"/>
        <v>61.42857142857142</v>
      </c>
      <c r="AD11" s="93">
        <f t="shared" si="2"/>
        <v>5</v>
      </c>
      <c r="AE11" s="49">
        <v>4</v>
      </c>
      <c r="AF11" s="78"/>
    </row>
    <row r="12" spans="1:32" ht="24.75" customHeight="1">
      <c r="A12" s="169"/>
      <c r="B12" s="172"/>
      <c r="C12" s="52" t="s">
        <v>178</v>
      </c>
      <c r="D12" s="89">
        <v>1</v>
      </c>
      <c r="E12" s="89">
        <v>0</v>
      </c>
      <c r="F12" s="89">
        <f t="shared" si="3"/>
        <v>1</v>
      </c>
      <c r="G12" s="111"/>
      <c r="H12" s="111"/>
      <c r="I12" s="111"/>
      <c r="J12" s="110">
        <v>0</v>
      </c>
      <c r="K12" s="111"/>
      <c r="L12" s="111"/>
      <c r="M12" s="75">
        <f t="shared" si="4"/>
        <v>0</v>
      </c>
      <c r="N12" s="111"/>
      <c r="O12" s="111"/>
      <c r="P12" s="111"/>
      <c r="Q12" s="110">
        <v>1</v>
      </c>
      <c r="R12" s="111"/>
      <c r="S12" s="111"/>
      <c r="T12" s="75">
        <f t="shared" si="5"/>
        <v>1</v>
      </c>
      <c r="U12" s="89">
        <f t="shared" si="6"/>
        <v>0</v>
      </c>
      <c r="V12" s="56">
        <f t="shared" si="6"/>
        <v>0</v>
      </c>
      <c r="W12" s="56">
        <f t="shared" si="6"/>
        <v>0</v>
      </c>
      <c r="X12" s="89">
        <f t="shared" si="6"/>
        <v>1</v>
      </c>
      <c r="Y12" s="89">
        <f t="shared" si="6"/>
        <v>0</v>
      </c>
      <c r="Z12" s="75">
        <f t="shared" si="6"/>
        <v>0</v>
      </c>
      <c r="AA12" s="75">
        <f t="shared" si="6"/>
        <v>1</v>
      </c>
      <c r="AB12" s="90">
        <f t="shared" si="7"/>
        <v>0.6</v>
      </c>
      <c r="AC12" s="90">
        <f t="shared" si="8"/>
        <v>60</v>
      </c>
      <c r="AD12" s="93">
        <f t="shared" si="2"/>
        <v>5</v>
      </c>
      <c r="AE12" s="49">
        <v>5</v>
      </c>
      <c r="AF12" s="78"/>
    </row>
    <row r="13" spans="1:32" ht="24.75" customHeight="1">
      <c r="A13" s="169"/>
      <c r="B13" s="172"/>
      <c r="C13" s="52" t="s">
        <v>251</v>
      </c>
      <c r="D13" s="89">
        <v>5</v>
      </c>
      <c r="E13" s="89">
        <v>5</v>
      </c>
      <c r="F13" s="89">
        <f t="shared" si="3"/>
        <v>10</v>
      </c>
      <c r="G13" s="111"/>
      <c r="H13" s="111"/>
      <c r="I13" s="111"/>
      <c r="J13" s="110">
        <v>0</v>
      </c>
      <c r="K13" s="110">
        <v>0</v>
      </c>
      <c r="L13" s="110"/>
      <c r="M13" s="75">
        <f t="shared" si="4"/>
        <v>0</v>
      </c>
      <c r="N13" s="111"/>
      <c r="O13" s="111"/>
      <c r="P13" s="111"/>
      <c r="Q13" s="110">
        <v>9</v>
      </c>
      <c r="R13" s="110">
        <v>1</v>
      </c>
      <c r="S13" s="111"/>
      <c r="T13" s="75">
        <f t="shared" si="5"/>
        <v>10</v>
      </c>
      <c r="U13" s="89">
        <f t="shared" si="6"/>
        <v>0</v>
      </c>
      <c r="V13" s="56">
        <f t="shared" si="6"/>
        <v>0</v>
      </c>
      <c r="W13" s="56">
        <f t="shared" si="6"/>
        <v>0</v>
      </c>
      <c r="X13" s="89">
        <f t="shared" si="6"/>
        <v>9</v>
      </c>
      <c r="Y13" s="89">
        <f t="shared" si="6"/>
        <v>1</v>
      </c>
      <c r="Z13" s="75">
        <f t="shared" si="6"/>
        <v>0</v>
      </c>
      <c r="AA13" s="75">
        <f t="shared" si="6"/>
        <v>10</v>
      </c>
      <c r="AB13" s="90">
        <f t="shared" si="7"/>
        <v>6.199999999999999</v>
      </c>
      <c r="AC13" s="90">
        <f t="shared" si="8"/>
        <v>61.999999999999986</v>
      </c>
      <c r="AD13" s="93">
        <f t="shared" si="2"/>
        <v>5</v>
      </c>
      <c r="AE13" s="49">
        <v>7</v>
      </c>
      <c r="AF13" s="78"/>
    </row>
    <row r="14" spans="1:32" ht="24.75" customHeight="1">
      <c r="A14" s="169"/>
      <c r="B14" s="172"/>
      <c r="C14" s="52" t="s">
        <v>160</v>
      </c>
      <c r="D14" s="89">
        <v>0</v>
      </c>
      <c r="E14" s="89">
        <v>1</v>
      </c>
      <c r="F14" s="89">
        <f t="shared" si="3"/>
        <v>1</v>
      </c>
      <c r="G14" s="111"/>
      <c r="H14" s="111"/>
      <c r="I14" s="111"/>
      <c r="J14" s="110">
        <v>0</v>
      </c>
      <c r="K14" s="111"/>
      <c r="L14" s="111"/>
      <c r="M14" s="75">
        <f t="shared" si="4"/>
        <v>0</v>
      </c>
      <c r="N14" s="111"/>
      <c r="O14" s="111"/>
      <c r="P14" s="111"/>
      <c r="Q14" s="110">
        <v>1</v>
      </c>
      <c r="R14" s="111"/>
      <c r="S14" s="111"/>
      <c r="T14" s="75">
        <f t="shared" si="5"/>
        <v>1</v>
      </c>
      <c r="U14" s="89">
        <f t="shared" si="6"/>
        <v>0</v>
      </c>
      <c r="V14" s="56">
        <f t="shared" si="6"/>
        <v>0</v>
      </c>
      <c r="W14" s="56">
        <f t="shared" si="6"/>
        <v>0</v>
      </c>
      <c r="X14" s="89">
        <f t="shared" si="6"/>
        <v>1</v>
      </c>
      <c r="Y14" s="89">
        <f t="shared" si="6"/>
        <v>0</v>
      </c>
      <c r="Z14" s="75">
        <f t="shared" si="6"/>
        <v>0</v>
      </c>
      <c r="AA14" s="75">
        <f t="shared" si="6"/>
        <v>1</v>
      </c>
      <c r="AB14" s="90">
        <f t="shared" si="7"/>
        <v>0.6</v>
      </c>
      <c r="AC14" s="90">
        <f t="shared" si="8"/>
        <v>60</v>
      </c>
      <c r="AD14" s="93">
        <f t="shared" si="2"/>
        <v>5</v>
      </c>
      <c r="AE14" s="49">
        <v>8</v>
      </c>
      <c r="AF14" s="78"/>
    </row>
    <row r="15" spans="1:32" ht="24.75" customHeight="1">
      <c r="A15" s="169"/>
      <c r="B15" s="172"/>
      <c r="C15" s="52" t="s">
        <v>209</v>
      </c>
      <c r="D15" s="89">
        <v>3</v>
      </c>
      <c r="E15" s="89">
        <v>4</v>
      </c>
      <c r="F15" s="89">
        <f t="shared" si="3"/>
        <v>7</v>
      </c>
      <c r="G15" s="111"/>
      <c r="H15" s="111"/>
      <c r="I15" s="111"/>
      <c r="J15" s="110">
        <v>0</v>
      </c>
      <c r="K15" s="111"/>
      <c r="L15" s="111"/>
      <c r="M15" s="75">
        <f t="shared" si="4"/>
        <v>0</v>
      </c>
      <c r="N15" s="111"/>
      <c r="O15" s="111"/>
      <c r="P15" s="111"/>
      <c r="Q15" s="110">
        <v>7</v>
      </c>
      <c r="R15" s="111"/>
      <c r="S15" s="111"/>
      <c r="T15" s="75">
        <f t="shared" si="5"/>
        <v>7</v>
      </c>
      <c r="U15" s="89">
        <f t="shared" si="6"/>
        <v>0</v>
      </c>
      <c r="V15" s="56">
        <f t="shared" si="6"/>
        <v>0</v>
      </c>
      <c r="W15" s="56">
        <f t="shared" si="6"/>
        <v>0</v>
      </c>
      <c r="X15" s="89">
        <f t="shared" si="6"/>
        <v>7</v>
      </c>
      <c r="Y15" s="89">
        <f t="shared" si="6"/>
        <v>0</v>
      </c>
      <c r="Z15" s="75">
        <f t="shared" si="6"/>
        <v>0</v>
      </c>
      <c r="AA15" s="75">
        <f t="shared" si="6"/>
        <v>7</v>
      </c>
      <c r="AB15" s="90">
        <f t="shared" si="7"/>
        <v>4.2</v>
      </c>
      <c r="AC15" s="90">
        <f t="shared" si="8"/>
        <v>60</v>
      </c>
      <c r="AD15" s="93">
        <f t="shared" si="2"/>
        <v>5</v>
      </c>
      <c r="AE15" s="49">
        <v>9</v>
      </c>
      <c r="AF15" s="78"/>
    </row>
    <row r="16" spans="1:32" ht="24.75" customHeight="1">
      <c r="A16" s="169"/>
      <c r="B16" s="172"/>
      <c r="C16" s="52" t="s">
        <v>180</v>
      </c>
      <c r="D16" s="89">
        <v>1</v>
      </c>
      <c r="E16" s="89">
        <v>13</v>
      </c>
      <c r="F16" s="89">
        <f t="shared" si="3"/>
        <v>14</v>
      </c>
      <c r="G16" s="111"/>
      <c r="H16" s="111"/>
      <c r="I16" s="111"/>
      <c r="J16" s="110">
        <v>0</v>
      </c>
      <c r="K16" s="111"/>
      <c r="L16" s="111"/>
      <c r="M16" s="75">
        <f t="shared" si="4"/>
        <v>0</v>
      </c>
      <c r="N16" s="111"/>
      <c r="O16" s="111"/>
      <c r="P16" s="111"/>
      <c r="Q16" s="110">
        <v>14</v>
      </c>
      <c r="R16" s="111"/>
      <c r="S16" s="111"/>
      <c r="T16" s="75">
        <f t="shared" si="5"/>
        <v>14</v>
      </c>
      <c r="U16" s="89">
        <f t="shared" si="6"/>
        <v>0</v>
      </c>
      <c r="V16" s="56">
        <f t="shared" si="6"/>
        <v>0</v>
      </c>
      <c r="W16" s="56">
        <f t="shared" si="6"/>
        <v>0</v>
      </c>
      <c r="X16" s="89">
        <f t="shared" si="6"/>
        <v>14</v>
      </c>
      <c r="Y16" s="89">
        <f t="shared" si="6"/>
        <v>0</v>
      </c>
      <c r="Z16" s="75">
        <f t="shared" si="6"/>
        <v>0</v>
      </c>
      <c r="AA16" s="75">
        <f t="shared" si="6"/>
        <v>14</v>
      </c>
      <c r="AB16" s="90">
        <f t="shared" si="7"/>
        <v>8.4</v>
      </c>
      <c r="AC16" s="90">
        <f t="shared" si="8"/>
        <v>60</v>
      </c>
      <c r="AD16" s="93">
        <f t="shared" si="2"/>
        <v>5</v>
      </c>
      <c r="AE16" s="49">
        <v>67</v>
      </c>
      <c r="AF16" s="78"/>
    </row>
    <row r="17" spans="1:32" ht="24.75" customHeight="1">
      <c r="A17" s="169"/>
      <c r="B17" s="172"/>
      <c r="C17" s="52" t="s">
        <v>152</v>
      </c>
      <c r="D17" s="89">
        <v>38</v>
      </c>
      <c r="E17" s="89">
        <v>35</v>
      </c>
      <c r="F17" s="89">
        <f t="shared" si="3"/>
        <v>73</v>
      </c>
      <c r="G17" s="111"/>
      <c r="H17" s="111"/>
      <c r="I17" s="111"/>
      <c r="J17" s="110">
        <v>0</v>
      </c>
      <c r="K17" s="111"/>
      <c r="L17" s="111"/>
      <c r="M17" s="75">
        <f t="shared" si="4"/>
        <v>0</v>
      </c>
      <c r="N17" s="111"/>
      <c r="O17" s="111"/>
      <c r="P17" s="111"/>
      <c r="Q17" s="110">
        <v>73</v>
      </c>
      <c r="R17" s="111"/>
      <c r="S17" s="111"/>
      <c r="T17" s="75">
        <f t="shared" si="5"/>
        <v>73</v>
      </c>
      <c r="U17" s="89">
        <f t="shared" si="6"/>
        <v>0</v>
      </c>
      <c r="V17" s="56">
        <f t="shared" si="6"/>
        <v>0</v>
      </c>
      <c r="W17" s="56">
        <f t="shared" si="6"/>
        <v>0</v>
      </c>
      <c r="X17" s="89">
        <f t="shared" si="6"/>
        <v>73</v>
      </c>
      <c r="Y17" s="89">
        <f t="shared" si="6"/>
        <v>0</v>
      </c>
      <c r="Z17" s="75">
        <f t="shared" si="6"/>
        <v>0</v>
      </c>
      <c r="AA17" s="75">
        <f t="shared" si="6"/>
        <v>73</v>
      </c>
      <c r="AB17" s="90">
        <f t="shared" si="7"/>
        <v>43.8</v>
      </c>
      <c r="AC17" s="90">
        <f t="shared" si="8"/>
        <v>60</v>
      </c>
      <c r="AD17" s="93">
        <f t="shared" si="2"/>
        <v>5</v>
      </c>
      <c r="AE17" s="49">
        <v>68</v>
      </c>
      <c r="AF17" s="78"/>
    </row>
    <row r="18" spans="1:32" ht="24.75" customHeight="1">
      <c r="A18" s="169"/>
      <c r="B18" s="172"/>
      <c r="C18" s="52" t="s">
        <v>230</v>
      </c>
      <c r="D18" s="89">
        <v>0</v>
      </c>
      <c r="E18" s="89">
        <v>3</v>
      </c>
      <c r="F18" s="89">
        <f t="shared" si="3"/>
        <v>3</v>
      </c>
      <c r="G18" s="111"/>
      <c r="H18" s="111"/>
      <c r="I18" s="111"/>
      <c r="J18" s="110">
        <v>0</v>
      </c>
      <c r="K18" s="111"/>
      <c r="L18" s="111"/>
      <c r="M18" s="75">
        <f t="shared" si="4"/>
        <v>0</v>
      </c>
      <c r="N18" s="111"/>
      <c r="O18" s="111"/>
      <c r="P18" s="111"/>
      <c r="Q18" s="110">
        <v>3</v>
      </c>
      <c r="R18" s="111"/>
      <c r="S18" s="111"/>
      <c r="T18" s="75">
        <f t="shared" si="5"/>
        <v>3</v>
      </c>
      <c r="U18" s="89">
        <f t="shared" si="6"/>
        <v>0</v>
      </c>
      <c r="V18" s="56">
        <f t="shared" si="6"/>
        <v>0</v>
      </c>
      <c r="W18" s="56">
        <f t="shared" si="6"/>
        <v>0</v>
      </c>
      <c r="X18" s="89">
        <f t="shared" si="6"/>
        <v>3</v>
      </c>
      <c r="Y18" s="89">
        <f t="shared" si="6"/>
        <v>0</v>
      </c>
      <c r="Z18" s="75">
        <f t="shared" si="6"/>
        <v>0</v>
      </c>
      <c r="AA18" s="75">
        <f t="shared" si="6"/>
        <v>3</v>
      </c>
      <c r="AB18" s="90">
        <f t="shared" si="7"/>
        <v>1.7999999999999998</v>
      </c>
      <c r="AC18" s="90">
        <f t="shared" si="8"/>
        <v>60</v>
      </c>
      <c r="AD18" s="93">
        <f t="shared" si="2"/>
        <v>5</v>
      </c>
      <c r="AE18" s="49">
        <v>69</v>
      </c>
      <c r="AF18" s="78"/>
    </row>
    <row r="19" spans="1:32" ht="24.75" customHeight="1">
      <c r="A19" s="169"/>
      <c r="B19" s="172"/>
      <c r="C19" s="52" t="s">
        <v>249</v>
      </c>
      <c r="D19" s="89">
        <v>14</v>
      </c>
      <c r="E19" s="89">
        <v>2</v>
      </c>
      <c r="F19" s="89">
        <f t="shared" si="3"/>
        <v>16</v>
      </c>
      <c r="G19" s="111"/>
      <c r="H19" s="111"/>
      <c r="I19" s="111"/>
      <c r="J19" s="110">
        <v>0</v>
      </c>
      <c r="K19" s="111"/>
      <c r="L19" s="111"/>
      <c r="M19" s="75">
        <f t="shared" si="4"/>
        <v>0</v>
      </c>
      <c r="N19" s="111"/>
      <c r="O19" s="111"/>
      <c r="P19" s="111"/>
      <c r="Q19" s="110">
        <v>16</v>
      </c>
      <c r="R19" s="111"/>
      <c r="S19" s="111"/>
      <c r="T19" s="75">
        <f t="shared" si="5"/>
        <v>16</v>
      </c>
      <c r="U19" s="89">
        <f t="shared" si="6"/>
        <v>0</v>
      </c>
      <c r="V19" s="56">
        <f t="shared" si="6"/>
        <v>0</v>
      </c>
      <c r="W19" s="56">
        <f t="shared" si="6"/>
        <v>0</v>
      </c>
      <c r="X19" s="89">
        <f t="shared" si="6"/>
        <v>16</v>
      </c>
      <c r="Y19" s="89">
        <f t="shared" si="6"/>
        <v>0</v>
      </c>
      <c r="Z19" s="75">
        <f t="shared" si="6"/>
        <v>0</v>
      </c>
      <c r="AA19" s="75">
        <f t="shared" si="6"/>
        <v>16</v>
      </c>
      <c r="AB19" s="90">
        <f t="shared" si="7"/>
        <v>9.6</v>
      </c>
      <c r="AC19" s="90">
        <f t="shared" si="8"/>
        <v>60</v>
      </c>
      <c r="AD19" s="93">
        <f t="shared" si="2"/>
        <v>5</v>
      </c>
      <c r="AE19" s="49">
        <v>93</v>
      </c>
      <c r="AF19" s="78"/>
    </row>
    <row r="20" spans="1:32" ht="24.75" customHeight="1">
      <c r="A20" s="170"/>
      <c r="B20" s="173"/>
      <c r="C20" s="52" t="s">
        <v>159</v>
      </c>
      <c r="D20" s="89">
        <f>+D19+D18+D17+D16+D15+D14+D13+D12+D11+D10+D9+D8</f>
        <v>73</v>
      </c>
      <c r="E20" s="89">
        <f aca="true" t="shared" si="9" ref="E20:S20">+E19+E18+E17+E16+E15+E14+E13+E12+E11+E10+E9+E8</f>
        <v>74</v>
      </c>
      <c r="F20" s="89">
        <f t="shared" si="9"/>
        <v>147</v>
      </c>
      <c r="G20" s="110">
        <f t="shared" si="9"/>
        <v>0</v>
      </c>
      <c r="H20" s="110">
        <f t="shared" si="9"/>
        <v>0</v>
      </c>
      <c r="I20" s="110"/>
      <c r="J20" s="110">
        <f t="shared" si="9"/>
        <v>0</v>
      </c>
      <c r="K20" s="110">
        <f t="shared" si="9"/>
        <v>0</v>
      </c>
      <c r="L20" s="110"/>
      <c r="M20" s="75">
        <f t="shared" si="4"/>
        <v>0</v>
      </c>
      <c r="N20" s="110">
        <f t="shared" si="9"/>
        <v>0</v>
      </c>
      <c r="O20" s="110">
        <f t="shared" si="9"/>
        <v>0</v>
      </c>
      <c r="P20" s="110">
        <f t="shared" si="9"/>
        <v>0</v>
      </c>
      <c r="Q20" s="110">
        <f t="shared" si="9"/>
        <v>145</v>
      </c>
      <c r="R20" s="110">
        <f t="shared" si="9"/>
        <v>2</v>
      </c>
      <c r="S20" s="110">
        <f t="shared" si="9"/>
        <v>0</v>
      </c>
      <c r="T20" s="75">
        <f t="shared" si="5"/>
        <v>147</v>
      </c>
      <c r="U20" s="89">
        <f t="shared" si="6"/>
        <v>0</v>
      </c>
      <c r="V20" s="56">
        <f t="shared" si="6"/>
        <v>0</v>
      </c>
      <c r="W20" s="56">
        <f t="shared" si="6"/>
        <v>0</v>
      </c>
      <c r="X20" s="89">
        <f t="shared" si="6"/>
        <v>145</v>
      </c>
      <c r="Y20" s="89">
        <f t="shared" si="6"/>
        <v>2</v>
      </c>
      <c r="Z20" s="75">
        <f t="shared" si="6"/>
        <v>0</v>
      </c>
      <c r="AA20" s="75">
        <f t="shared" si="6"/>
        <v>147</v>
      </c>
      <c r="AB20" s="90">
        <f t="shared" si="7"/>
        <v>88.6</v>
      </c>
      <c r="AC20" s="90">
        <f t="shared" si="8"/>
        <v>60.27210884353741</v>
      </c>
      <c r="AD20" s="93">
        <f t="shared" si="2"/>
        <v>5</v>
      </c>
      <c r="AE20" s="49"/>
      <c r="AF20" s="78"/>
    </row>
    <row r="21" spans="1:32" ht="24.75" customHeight="1">
      <c r="A21" s="174">
        <v>3</v>
      </c>
      <c r="B21" s="177" t="s">
        <v>205</v>
      </c>
      <c r="C21" s="52" t="s">
        <v>186</v>
      </c>
      <c r="D21" s="89">
        <v>2</v>
      </c>
      <c r="E21" s="89">
        <v>12</v>
      </c>
      <c r="F21" s="89">
        <f aca="true" t="shared" si="10" ref="F21:F27">+E21+D21</f>
        <v>14</v>
      </c>
      <c r="G21" s="111"/>
      <c r="H21" s="111"/>
      <c r="I21" s="111"/>
      <c r="J21" s="110">
        <v>0</v>
      </c>
      <c r="K21" s="110">
        <v>0</v>
      </c>
      <c r="L21" s="110"/>
      <c r="M21" s="75">
        <f t="shared" si="4"/>
        <v>0</v>
      </c>
      <c r="N21" s="111"/>
      <c r="O21" s="111"/>
      <c r="P21" s="110">
        <v>1</v>
      </c>
      <c r="Q21" s="110">
        <v>9</v>
      </c>
      <c r="R21" s="110">
        <v>4</v>
      </c>
      <c r="S21" s="111"/>
      <c r="T21" s="75">
        <f t="shared" si="5"/>
        <v>14</v>
      </c>
      <c r="U21" s="89">
        <f t="shared" si="6"/>
        <v>0</v>
      </c>
      <c r="V21" s="56">
        <f t="shared" si="6"/>
        <v>0</v>
      </c>
      <c r="W21" s="56">
        <f t="shared" si="6"/>
        <v>1</v>
      </c>
      <c r="X21" s="89">
        <f t="shared" si="6"/>
        <v>9</v>
      </c>
      <c r="Y21" s="89">
        <f t="shared" si="6"/>
        <v>4</v>
      </c>
      <c r="Z21" s="75">
        <f t="shared" si="6"/>
        <v>0</v>
      </c>
      <c r="AA21" s="75">
        <f t="shared" si="6"/>
        <v>14</v>
      </c>
      <c r="AB21" s="90">
        <f t="shared" si="7"/>
        <v>9</v>
      </c>
      <c r="AC21" s="90">
        <f t="shared" si="8"/>
        <v>64.28571428571429</v>
      </c>
      <c r="AD21" s="93">
        <f t="shared" si="2"/>
        <v>5</v>
      </c>
      <c r="AE21" s="49">
        <v>28</v>
      </c>
      <c r="AF21" s="78"/>
    </row>
    <row r="22" spans="1:32" ht="24.75" customHeight="1">
      <c r="A22" s="175"/>
      <c r="B22" s="178"/>
      <c r="C22" s="52" t="s">
        <v>179</v>
      </c>
      <c r="D22" s="89">
        <v>0</v>
      </c>
      <c r="E22" s="89">
        <v>1</v>
      </c>
      <c r="F22" s="89">
        <f t="shared" si="10"/>
        <v>1</v>
      </c>
      <c r="G22" s="111"/>
      <c r="H22" s="111"/>
      <c r="I22" s="111"/>
      <c r="J22" s="110">
        <v>0</v>
      </c>
      <c r="K22" s="111"/>
      <c r="L22" s="111"/>
      <c r="M22" s="75">
        <f t="shared" si="4"/>
        <v>0</v>
      </c>
      <c r="N22" s="111"/>
      <c r="O22" s="111"/>
      <c r="P22" s="111"/>
      <c r="Q22" s="110">
        <v>1</v>
      </c>
      <c r="R22" s="111"/>
      <c r="S22" s="111"/>
      <c r="T22" s="75">
        <f t="shared" si="5"/>
        <v>1</v>
      </c>
      <c r="U22" s="89">
        <f t="shared" si="6"/>
        <v>0</v>
      </c>
      <c r="V22" s="56">
        <f t="shared" si="6"/>
        <v>0</v>
      </c>
      <c r="W22" s="56">
        <f t="shared" si="6"/>
        <v>0</v>
      </c>
      <c r="X22" s="89">
        <f t="shared" si="6"/>
        <v>1</v>
      </c>
      <c r="Y22" s="89">
        <f t="shared" si="6"/>
        <v>0</v>
      </c>
      <c r="Z22" s="75">
        <f t="shared" si="6"/>
        <v>0</v>
      </c>
      <c r="AA22" s="75">
        <f t="shared" si="6"/>
        <v>1</v>
      </c>
      <c r="AB22" s="90">
        <f t="shared" si="7"/>
        <v>0.6</v>
      </c>
      <c r="AC22" s="90">
        <f t="shared" si="8"/>
        <v>60</v>
      </c>
      <c r="AD22" s="93">
        <f t="shared" si="2"/>
        <v>5</v>
      </c>
      <c r="AE22" s="49">
        <v>29</v>
      </c>
      <c r="AF22" s="78"/>
    </row>
    <row r="23" spans="1:32" ht="24.75" customHeight="1">
      <c r="A23" s="175"/>
      <c r="B23" s="178"/>
      <c r="C23" s="52" t="s">
        <v>87</v>
      </c>
      <c r="D23" s="89">
        <v>1</v>
      </c>
      <c r="E23" s="89">
        <v>1</v>
      </c>
      <c r="F23" s="89">
        <f t="shared" si="10"/>
        <v>2</v>
      </c>
      <c r="G23" s="111"/>
      <c r="H23" s="111"/>
      <c r="I23" s="111"/>
      <c r="J23" s="110">
        <v>0</v>
      </c>
      <c r="K23" s="110">
        <v>0</v>
      </c>
      <c r="L23" s="110"/>
      <c r="M23" s="75">
        <f t="shared" si="4"/>
        <v>0</v>
      </c>
      <c r="N23" s="111"/>
      <c r="O23" s="111"/>
      <c r="P23" s="111"/>
      <c r="Q23" s="110">
        <v>1</v>
      </c>
      <c r="R23" s="110">
        <v>1</v>
      </c>
      <c r="S23" s="111"/>
      <c r="T23" s="75">
        <f t="shared" si="5"/>
        <v>2</v>
      </c>
      <c r="U23" s="89">
        <f t="shared" si="6"/>
        <v>0</v>
      </c>
      <c r="V23" s="56">
        <f t="shared" si="6"/>
        <v>0</v>
      </c>
      <c r="W23" s="56">
        <f t="shared" si="6"/>
        <v>0</v>
      </c>
      <c r="X23" s="89">
        <f t="shared" si="6"/>
        <v>1</v>
      </c>
      <c r="Y23" s="89">
        <f t="shared" si="6"/>
        <v>1</v>
      </c>
      <c r="Z23" s="75">
        <f t="shared" si="6"/>
        <v>0</v>
      </c>
      <c r="AA23" s="75">
        <f t="shared" si="6"/>
        <v>2</v>
      </c>
      <c r="AB23" s="90">
        <f t="shared" si="7"/>
        <v>1.4</v>
      </c>
      <c r="AC23" s="90">
        <f t="shared" si="8"/>
        <v>70</v>
      </c>
      <c r="AD23" s="93">
        <f t="shared" si="2"/>
        <v>5</v>
      </c>
      <c r="AE23" s="49">
        <v>71</v>
      </c>
      <c r="AF23" s="78"/>
    </row>
    <row r="24" spans="1:32" ht="24.75" customHeight="1">
      <c r="A24" s="175"/>
      <c r="B24" s="178"/>
      <c r="C24" s="52" t="s">
        <v>144</v>
      </c>
      <c r="D24" s="89">
        <v>0</v>
      </c>
      <c r="E24" s="89">
        <v>5</v>
      </c>
      <c r="F24" s="89">
        <f t="shared" si="10"/>
        <v>5</v>
      </c>
      <c r="G24" s="111"/>
      <c r="H24" s="111"/>
      <c r="I24" s="111"/>
      <c r="J24" s="110">
        <v>0</v>
      </c>
      <c r="K24" s="110">
        <v>0</v>
      </c>
      <c r="L24" s="110"/>
      <c r="M24" s="75">
        <f t="shared" si="4"/>
        <v>0</v>
      </c>
      <c r="N24" s="111"/>
      <c r="O24" s="111"/>
      <c r="P24" s="111"/>
      <c r="Q24" s="110">
        <v>4</v>
      </c>
      <c r="R24" s="110">
        <v>1</v>
      </c>
      <c r="S24" s="111"/>
      <c r="T24" s="75">
        <f t="shared" si="5"/>
        <v>5</v>
      </c>
      <c r="U24" s="89">
        <f t="shared" si="6"/>
        <v>0</v>
      </c>
      <c r="V24" s="56">
        <f t="shared" si="6"/>
        <v>0</v>
      </c>
      <c r="W24" s="56">
        <f t="shared" si="6"/>
        <v>0</v>
      </c>
      <c r="X24" s="89">
        <f t="shared" si="6"/>
        <v>4</v>
      </c>
      <c r="Y24" s="89">
        <f t="shared" si="6"/>
        <v>1</v>
      </c>
      <c r="Z24" s="75">
        <f t="shared" si="6"/>
        <v>0</v>
      </c>
      <c r="AA24" s="75">
        <f t="shared" si="6"/>
        <v>5</v>
      </c>
      <c r="AB24" s="90">
        <f t="shared" si="7"/>
        <v>3.2</v>
      </c>
      <c r="AC24" s="90">
        <f t="shared" si="8"/>
        <v>64</v>
      </c>
      <c r="AD24" s="93">
        <f t="shared" si="2"/>
        <v>5</v>
      </c>
      <c r="AE24" s="49">
        <v>72</v>
      </c>
      <c r="AF24" s="78"/>
    </row>
    <row r="25" spans="1:32" ht="24.75" customHeight="1">
      <c r="A25" s="175"/>
      <c r="B25" s="178"/>
      <c r="C25" s="52" t="s">
        <v>206</v>
      </c>
      <c r="D25" s="89">
        <v>0</v>
      </c>
      <c r="E25" s="89">
        <v>1</v>
      </c>
      <c r="F25" s="89">
        <f t="shared" si="10"/>
        <v>1</v>
      </c>
      <c r="G25" s="111"/>
      <c r="H25" s="111"/>
      <c r="I25" s="111"/>
      <c r="J25" s="110">
        <v>0</v>
      </c>
      <c r="K25" s="111"/>
      <c r="L25" s="111"/>
      <c r="M25" s="75">
        <f t="shared" si="4"/>
        <v>0</v>
      </c>
      <c r="N25" s="111"/>
      <c r="O25" s="111"/>
      <c r="P25" s="111"/>
      <c r="Q25" s="110">
        <v>1</v>
      </c>
      <c r="R25" s="111"/>
      <c r="S25" s="111"/>
      <c r="T25" s="75">
        <f t="shared" si="5"/>
        <v>1</v>
      </c>
      <c r="U25" s="89">
        <f t="shared" si="6"/>
        <v>0</v>
      </c>
      <c r="V25" s="56">
        <f t="shared" si="6"/>
        <v>0</v>
      </c>
      <c r="W25" s="56">
        <f t="shared" si="6"/>
        <v>0</v>
      </c>
      <c r="X25" s="89">
        <f t="shared" si="6"/>
        <v>1</v>
      </c>
      <c r="Y25" s="89">
        <f t="shared" si="6"/>
        <v>0</v>
      </c>
      <c r="Z25" s="75">
        <f t="shared" si="6"/>
        <v>0</v>
      </c>
      <c r="AA25" s="75">
        <f t="shared" si="6"/>
        <v>1</v>
      </c>
      <c r="AB25" s="90">
        <f t="shared" si="7"/>
        <v>0.6</v>
      </c>
      <c r="AC25" s="90">
        <f t="shared" si="8"/>
        <v>60</v>
      </c>
      <c r="AD25" s="93">
        <f t="shared" si="2"/>
        <v>5</v>
      </c>
      <c r="AE25" s="49">
        <v>73</v>
      </c>
      <c r="AF25" s="78"/>
    </row>
    <row r="26" spans="1:32" ht="24.75" customHeight="1">
      <c r="A26" s="175"/>
      <c r="B26" s="178"/>
      <c r="C26" s="52" t="s">
        <v>78</v>
      </c>
      <c r="D26" s="89">
        <v>1</v>
      </c>
      <c r="E26" s="89">
        <v>0</v>
      </c>
      <c r="F26" s="89">
        <f t="shared" si="10"/>
        <v>1</v>
      </c>
      <c r="G26" s="111"/>
      <c r="H26" s="111"/>
      <c r="I26" s="111"/>
      <c r="J26" s="111"/>
      <c r="K26" s="111"/>
      <c r="L26" s="111"/>
      <c r="M26" s="75">
        <f t="shared" si="4"/>
        <v>0</v>
      </c>
      <c r="N26" s="111"/>
      <c r="O26" s="111"/>
      <c r="P26" s="110">
        <v>1</v>
      </c>
      <c r="Q26" s="111"/>
      <c r="R26" s="111"/>
      <c r="S26" s="111"/>
      <c r="T26" s="75">
        <f t="shared" si="5"/>
        <v>1</v>
      </c>
      <c r="U26" s="89">
        <f t="shared" si="6"/>
        <v>0</v>
      </c>
      <c r="V26" s="56">
        <f t="shared" si="6"/>
        <v>0</v>
      </c>
      <c r="W26" s="56">
        <f t="shared" si="6"/>
        <v>1</v>
      </c>
      <c r="X26" s="89">
        <f t="shared" si="6"/>
        <v>0</v>
      </c>
      <c r="Y26" s="89">
        <f t="shared" si="6"/>
        <v>0</v>
      </c>
      <c r="Z26" s="75">
        <f t="shared" si="6"/>
        <v>0</v>
      </c>
      <c r="AA26" s="75">
        <f t="shared" si="6"/>
        <v>1</v>
      </c>
      <c r="AB26" s="90">
        <f t="shared" si="7"/>
        <v>0.4</v>
      </c>
      <c r="AC26" s="90">
        <f t="shared" si="8"/>
        <v>40</v>
      </c>
      <c r="AD26" s="93">
        <f t="shared" si="2"/>
        <v>5</v>
      </c>
      <c r="AE26" s="49">
        <v>74</v>
      </c>
      <c r="AF26" s="78"/>
    </row>
    <row r="27" spans="1:32" ht="24.75" customHeight="1">
      <c r="A27" s="175"/>
      <c r="B27" s="178"/>
      <c r="C27" s="52" t="s">
        <v>88</v>
      </c>
      <c r="D27" s="89">
        <v>0</v>
      </c>
      <c r="E27" s="89">
        <v>3</v>
      </c>
      <c r="F27" s="89">
        <f t="shared" si="10"/>
        <v>3</v>
      </c>
      <c r="G27" s="111"/>
      <c r="H27" s="111"/>
      <c r="I27" s="111"/>
      <c r="J27" s="110">
        <v>0</v>
      </c>
      <c r="K27" s="111"/>
      <c r="L27" s="111"/>
      <c r="M27" s="75">
        <f t="shared" si="4"/>
        <v>0</v>
      </c>
      <c r="N27" s="111"/>
      <c r="O27" s="111"/>
      <c r="P27" s="110">
        <v>2</v>
      </c>
      <c r="Q27" s="110">
        <v>1</v>
      </c>
      <c r="R27" s="111"/>
      <c r="S27" s="111"/>
      <c r="T27" s="75">
        <f t="shared" si="5"/>
        <v>3</v>
      </c>
      <c r="U27" s="89">
        <f t="shared" si="6"/>
        <v>0</v>
      </c>
      <c r="V27" s="56">
        <f t="shared" si="6"/>
        <v>0</v>
      </c>
      <c r="W27" s="56">
        <f t="shared" si="6"/>
        <v>2</v>
      </c>
      <c r="X27" s="89">
        <f t="shared" si="6"/>
        <v>1</v>
      </c>
      <c r="Y27" s="89">
        <f t="shared" si="6"/>
        <v>0</v>
      </c>
      <c r="Z27" s="75">
        <f t="shared" si="6"/>
        <v>0</v>
      </c>
      <c r="AA27" s="75">
        <f t="shared" si="6"/>
        <v>3</v>
      </c>
      <c r="AB27" s="90">
        <f t="shared" si="7"/>
        <v>1.4</v>
      </c>
      <c r="AC27" s="90">
        <f t="shared" si="8"/>
        <v>46.666666666666664</v>
      </c>
      <c r="AD27" s="93">
        <f t="shared" si="2"/>
        <v>5</v>
      </c>
      <c r="AE27" s="49">
        <v>78</v>
      </c>
      <c r="AF27" s="78"/>
    </row>
    <row r="28" spans="1:32" ht="24.75" customHeight="1">
      <c r="A28" s="176"/>
      <c r="B28" s="179"/>
      <c r="C28" s="52" t="s">
        <v>159</v>
      </c>
      <c r="D28" s="89">
        <f>+D27+D26+D25+D24+D23+D22+D21</f>
        <v>4</v>
      </c>
      <c r="E28" s="89">
        <f aca="true" t="shared" si="11" ref="E28:S28">+E27+E26+E25+E24+E23+E22+E21</f>
        <v>23</v>
      </c>
      <c r="F28" s="89">
        <f t="shared" si="11"/>
        <v>27</v>
      </c>
      <c r="G28" s="110">
        <f t="shared" si="11"/>
        <v>0</v>
      </c>
      <c r="H28" s="110">
        <f t="shared" si="11"/>
        <v>0</v>
      </c>
      <c r="I28" s="110"/>
      <c r="J28" s="110">
        <f t="shared" si="11"/>
        <v>0</v>
      </c>
      <c r="K28" s="110">
        <f t="shared" si="11"/>
        <v>0</v>
      </c>
      <c r="L28" s="110"/>
      <c r="M28" s="75">
        <f t="shared" si="4"/>
        <v>0</v>
      </c>
      <c r="N28" s="110">
        <f t="shared" si="11"/>
        <v>0</v>
      </c>
      <c r="O28" s="110">
        <f t="shared" si="11"/>
        <v>0</v>
      </c>
      <c r="P28" s="110">
        <f t="shared" si="11"/>
        <v>4</v>
      </c>
      <c r="Q28" s="110">
        <f t="shared" si="11"/>
        <v>17</v>
      </c>
      <c r="R28" s="110">
        <f t="shared" si="11"/>
        <v>6</v>
      </c>
      <c r="S28" s="110">
        <f t="shared" si="11"/>
        <v>0</v>
      </c>
      <c r="T28" s="75">
        <f t="shared" si="5"/>
        <v>27</v>
      </c>
      <c r="U28" s="89">
        <f t="shared" si="6"/>
        <v>0</v>
      </c>
      <c r="V28" s="56">
        <f t="shared" si="6"/>
        <v>0</v>
      </c>
      <c r="W28" s="56">
        <f t="shared" si="6"/>
        <v>4</v>
      </c>
      <c r="X28" s="89">
        <f t="shared" si="6"/>
        <v>17</v>
      </c>
      <c r="Y28" s="89">
        <f t="shared" si="6"/>
        <v>6</v>
      </c>
      <c r="Z28" s="75">
        <f t="shared" si="6"/>
        <v>0</v>
      </c>
      <c r="AA28" s="75">
        <f t="shared" si="6"/>
        <v>27</v>
      </c>
      <c r="AB28" s="90">
        <f t="shared" si="7"/>
        <v>16.6</v>
      </c>
      <c r="AC28" s="90">
        <f t="shared" si="8"/>
        <v>61.48148148148148</v>
      </c>
      <c r="AD28" s="93">
        <f t="shared" si="2"/>
        <v>5</v>
      </c>
      <c r="AE28" s="49"/>
      <c r="AF28" s="78"/>
    </row>
    <row r="29" spans="1:32" ht="24.75" customHeight="1">
      <c r="A29" s="174">
        <v>4</v>
      </c>
      <c r="B29" s="177" t="s">
        <v>89</v>
      </c>
      <c r="C29" s="52" t="s">
        <v>244</v>
      </c>
      <c r="D29" s="89">
        <v>0</v>
      </c>
      <c r="E29" s="89">
        <v>3</v>
      </c>
      <c r="F29" s="89">
        <f>+E29+D29</f>
        <v>3</v>
      </c>
      <c r="G29" s="111"/>
      <c r="H29" s="111"/>
      <c r="I29" s="111"/>
      <c r="J29" s="110">
        <v>0</v>
      </c>
      <c r="K29" s="111"/>
      <c r="L29" s="111"/>
      <c r="M29" s="75">
        <f t="shared" si="4"/>
        <v>0</v>
      </c>
      <c r="N29" s="111"/>
      <c r="O29" s="111"/>
      <c r="P29" s="110">
        <v>1</v>
      </c>
      <c r="Q29" s="110">
        <v>2</v>
      </c>
      <c r="R29" s="111"/>
      <c r="S29" s="111"/>
      <c r="T29" s="75">
        <f t="shared" si="5"/>
        <v>3</v>
      </c>
      <c r="U29" s="89">
        <f t="shared" si="6"/>
        <v>0</v>
      </c>
      <c r="V29" s="56">
        <f t="shared" si="6"/>
        <v>0</v>
      </c>
      <c r="W29" s="56">
        <f t="shared" si="6"/>
        <v>1</v>
      </c>
      <c r="X29" s="89">
        <f t="shared" si="6"/>
        <v>2</v>
      </c>
      <c r="Y29" s="89">
        <f t="shared" si="6"/>
        <v>0</v>
      </c>
      <c r="Z29" s="75">
        <f t="shared" si="6"/>
        <v>0</v>
      </c>
      <c r="AA29" s="75">
        <f t="shared" si="6"/>
        <v>3</v>
      </c>
      <c r="AB29" s="90">
        <f t="shared" si="7"/>
        <v>1.6</v>
      </c>
      <c r="AC29" s="90">
        <f t="shared" si="8"/>
        <v>53.333333333333336</v>
      </c>
      <c r="AD29" s="93">
        <f t="shared" si="2"/>
        <v>5</v>
      </c>
      <c r="AE29" s="49">
        <v>76</v>
      </c>
      <c r="AF29" s="78"/>
    </row>
    <row r="30" spans="1:32" ht="24.75" customHeight="1">
      <c r="A30" s="175"/>
      <c r="B30" s="178"/>
      <c r="C30" s="52" t="s">
        <v>74</v>
      </c>
      <c r="D30" s="89">
        <v>4</v>
      </c>
      <c r="E30" s="89">
        <v>5</v>
      </c>
      <c r="F30" s="89">
        <f>+E30+D30</f>
        <v>9</v>
      </c>
      <c r="G30" s="111"/>
      <c r="H30" s="111"/>
      <c r="I30" s="111"/>
      <c r="J30" s="110">
        <v>0</v>
      </c>
      <c r="K30" s="111"/>
      <c r="L30" s="111"/>
      <c r="M30" s="75">
        <f t="shared" si="4"/>
        <v>0</v>
      </c>
      <c r="N30" s="111"/>
      <c r="O30" s="111"/>
      <c r="P30" s="110">
        <v>8</v>
      </c>
      <c r="Q30" s="110">
        <v>1</v>
      </c>
      <c r="R30" s="111"/>
      <c r="S30" s="111"/>
      <c r="T30" s="75">
        <f t="shared" si="5"/>
        <v>9</v>
      </c>
      <c r="U30" s="89">
        <f t="shared" si="6"/>
        <v>0</v>
      </c>
      <c r="V30" s="56">
        <f t="shared" si="6"/>
        <v>0</v>
      </c>
      <c r="W30" s="56">
        <f t="shared" si="6"/>
        <v>8</v>
      </c>
      <c r="X30" s="89">
        <f t="shared" si="6"/>
        <v>1</v>
      </c>
      <c r="Y30" s="89">
        <f t="shared" si="6"/>
        <v>0</v>
      </c>
      <c r="Z30" s="75">
        <f t="shared" si="6"/>
        <v>0</v>
      </c>
      <c r="AA30" s="75">
        <f t="shared" si="6"/>
        <v>9</v>
      </c>
      <c r="AB30" s="90">
        <f t="shared" si="7"/>
        <v>3.8000000000000003</v>
      </c>
      <c r="AC30" s="90">
        <f t="shared" si="8"/>
        <v>42.22222222222223</v>
      </c>
      <c r="AD30" s="93">
        <f t="shared" si="2"/>
        <v>5</v>
      </c>
      <c r="AE30" s="49">
        <v>77</v>
      </c>
      <c r="AF30" s="78"/>
    </row>
    <row r="31" spans="1:32" ht="24.75" customHeight="1">
      <c r="A31" s="176"/>
      <c r="B31" s="179"/>
      <c r="C31" s="52" t="s">
        <v>159</v>
      </c>
      <c r="D31" s="89">
        <f>+D30+D29</f>
        <v>4</v>
      </c>
      <c r="E31" s="89">
        <f aca="true" t="shared" si="12" ref="E31:S31">+E30+E29</f>
        <v>8</v>
      </c>
      <c r="F31" s="89">
        <f t="shared" si="12"/>
        <v>12</v>
      </c>
      <c r="G31" s="110">
        <f t="shared" si="12"/>
        <v>0</v>
      </c>
      <c r="H31" s="110">
        <f t="shared" si="12"/>
        <v>0</v>
      </c>
      <c r="I31" s="110"/>
      <c r="J31" s="110">
        <f t="shared" si="12"/>
        <v>0</v>
      </c>
      <c r="K31" s="110">
        <f t="shared" si="12"/>
        <v>0</v>
      </c>
      <c r="L31" s="110"/>
      <c r="M31" s="75">
        <f t="shared" si="4"/>
        <v>0</v>
      </c>
      <c r="N31" s="110">
        <f t="shared" si="12"/>
        <v>0</v>
      </c>
      <c r="O31" s="110">
        <f t="shared" si="12"/>
        <v>0</v>
      </c>
      <c r="P31" s="110">
        <f t="shared" si="12"/>
        <v>9</v>
      </c>
      <c r="Q31" s="110">
        <f t="shared" si="12"/>
        <v>3</v>
      </c>
      <c r="R31" s="110">
        <f t="shared" si="12"/>
        <v>0</v>
      </c>
      <c r="S31" s="110">
        <f t="shared" si="12"/>
        <v>0</v>
      </c>
      <c r="T31" s="75">
        <f t="shared" si="5"/>
        <v>12</v>
      </c>
      <c r="U31" s="89">
        <f t="shared" si="6"/>
        <v>0</v>
      </c>
      <c r="V31" s="56">
        <f t="shared" si="6"/>
        <v>0</v>
      </c>
      <c r="W31" s="56">
        <f t="shared" si="6"/>
        <v>9</v>
      </c>
      <c r="X31" s="89">
        <f t="shared" si="6"/>
        <v>3</v>
      </c>
      <c r="Y31" s="89">
        <f t="shared" si="6"/>
        <v>0</v>
      </c>
      <c r="Z31" s="75">
        <f t="shared" si="6"/>
        <v>0</v>
      </c>
      <c r="AA31" s="75">
        <f t="shared" si="6"/>
        <v>12</v>
      </c>
      <c r="AB31" s="90">
        <f t="shared" si="7"/>
        <v>5.4</v>
      </c>
      <c r="AC31" s="90">
        <f t="shared" si="8"/>
        <v>45</v>
      </c>
      <c r="AD31" s="93">
        <f t="shared" si="2"/>
        <v>5</v>
      </c>
      <c r="AE31" s="49"/>
      <c r="AF31" s="78"/>
    </row>
    <row r="32" spans="1:32" ht="24.75" customHeight="1">
      <c r="A32" s="174">
        <v>5</v>
      </c>
      <c r="B32" s="177" t="s">
        <v>204</v>
      </c>
      <c r="C32" s="52" t="s">
        <v>254</v>
      </c>
      <c r="D32" s="89">
        <v>3</v>
      </c>
      <c r="E32" s="89">
        <v>1</v>
      </c>
      <c r="F32" s="89">
        <f>+E32+D32</f>
        <v>4</v>
      </c>
      <c r="G32" s="111"/>
      <c r="H32" s="111"/>
      <c r="I32" s="111"/>
      <c r="J32" s="110">
        <v>0</v>
      </c>
      <c r="K32" s="111"/>
      <c r="L32" s="111"/>
      <c r="M32" s="75">
        <f t="shared" si="4"/>
        <v>0</v>
      </c>
      <c r="N32" s="111"/>
      <c r="O32" s="111"/>
      <c r="P32" s="111"/>
      <c r="Q32" s="110">
        <v>4</v>
      </c>
      <c r="R32" s="111"/>
      <c r="S32" s="111"/>
      <c r="T32" s="75">
        <f t="shared" si="5"/>
        <v>4</v>
      </c>
      <c r="U32" s="89">
        <f t="shared" si="6"/>
        <v>0</v>
      </c>
      <c r="V32" s="56">
        <f t="shared" si="6"/>
        <v>0</v>
      </c>
      <c r="W32" s="56">
        <f t="shared" si="6"/>
        <v>0</v>
      </c>
      <c r="X32" s="89">
        <f t="shared" si="6"/>
        <v>4</v>
      </c>
      <c r="Y32" s="89">
        <f t="shared" si="6"/>
        <v>0</v>
      </c>
      <c r="Z32" s="75">
        <f t="shared" si="6"/>
        <v>0</v>
      </c>
      <c r="AA32" s="75">
        <f t="shared" si="6"/>
        <v>4</v>
      </c>
      <c r="AB32" s="90">
        <f t="shared" si="7"/>
        <v>2.4</v>
      </c>
      <c r="AC32" s="90">
        <f t="shared" si="8"/>
        <v>60</v>
      </c>
      <c r="AD32" s="93">
        <f t="shared" si="2"/>
        <v>5</v>
      </c>
      <c r="AE32" s="49">
        <v>27</v>
      </c>
      <c r="AF32" s="78"/>
    </row>
    <row r="33" spans="1:32" ht="24.75" customHeight="1">
      <c r="A33" s="175"/>
      <c r="B33" s="178"/>
      <c r="C33" s="52" t="s">
        <v>188</v>
      </c>
      <c r="D33" s="89">
        <v>36</v>
      </c>
      <c r="E33" s="89">
        <v>0</v>
      </c>
      <c r="F33" s="89">
        <f>+E33+D33</f>
        <v>36</v>
      </c>
      <c r="G33" s="111"/>
      <c r="H33" s="111"/>
      <c r="I33" s="111"/>
      <c r="J33" s="111"/>
      <c r="K33" s="110">
        <v>0</v>
      </c>
      <c r="L33" s="110"/>
      <c r="M33" s="75">
        <f t="shared" si="4"/>
        <v>0</v>
      </c>
      <c r="N33" s="111"/>
      <c r="O33" s="111"/>
      <c r="P33" s="111"/>
      <c r="Q33" s="111"/>
      <c r="R33" s="110">
        <v>36</v>
      </c>
      <c r="S33" s="111"/>
      <c r="T33" s="75">
        <f t="shared" si="5"/>
        <v>36</v>
      </c>
      <c r="U33" s="89">
        <f t="shared" si="6"/>
        <v>0</v>
      </c>
      <c r="V33" s="56">
        <f t="shared" si="6"/>
        <v>0</v>
      </c>
      <c r="W33" s="56">
        <f t="shared" si="6"/>
        <v>0</v>
      </c>
      <c r="X33" s="89">
        <f t="shared" si="6"/>
        <v>0</v>
      </c>
      <c r="Y33" s="89">
        <f t="shared" si="6"/>
        <v>36</v>
      </c>
      <c r="Z33" s="75">
        <f t="shared" si="6"/>
        <v>0</v>
      </c>
      <c r="AA33" s="75">
        <f t="shared" si="6"/>
        <v>36</v>
      </c>
      <c r="AB33" s="90">
        <f t="shared" si="7"/>
        <v>28.8</v>
      </c>
      <c r="AC33" s="90">
        <f t="shared" si="8"/>
        <v>80</v>
      </c>
      <c r="AD33" s="93">
        <f t="shared" si="2"/>
        <v>5</v>
      </c>
      <c r="AE33" s="49">
        <v>48</v>
      </c>
      <c r="AF33" s="78"/>
    </row>
    <row r="34" spans="1:32" ht="24.75" customHeight="1">
      <c r="A34" s="176"/>
      <c r="B34" s="179"/>
      <c r="C34" s="52" t="s">
        <v>159</v>
      </c>
      <c r="D34" s="89">
        <f>+D33+D32</f>
        <v>39</v>
      </c>
      <c r="E34" s="89">
        <f aca="true" t="shared" si="13" ref="E34:S34">+E33+E32</f>
        <v>1</v>
      </c>
      <c r="F34" s="89">
        <f t="shared" si="13"/>
        <v>40</v>
      </c>
      <c r="G34" s="110">
        <f t="shared" si="13"/>
        <v>0</v>
      </c>
      <c r="H34" s="110">
        <f t="shared" si="13"/>
        <v>0</v>
      </c>
      <c r="I34" s="110"/>
      <c r="J34" s="110">
        <f t="shared" si="13"/>
        <v>0</v>
      </c>
      <c r="K34" s="110">
        <f t="shared" si="13"/>
        <v>0</v>
      </c>
      <c r="L34" s="110"/>
      <c r="M34" s="75">
        <f t="shared" si="4"/>
        <v>0</v>
      </c>
      <c r="N34" s="110">
        <f t="shared" si="13"/>
        <v>0</v>
      </c>
      <c r="O34" s="110">
        <f t="shared" si="13"/>
        <v>0</v>
      </c>
      <c r="P34" s="110">
        <f t="shared" si="13"/>
        <v>0</v>
      </c>
      <c r="Q34" s="110">
        <f t="shared" si="13"/>
        <v>4</v>
      </c>
      <c r="R34" s="110">
        <f t="shared" si="13"/>
        <v>36</v>
      </c>
      <c r="S34" s="110">
        <f t="shared" si="13"/>
        <v>0</v>
      </c>
      <c r="T34" s="75">
        <f t="shared" si="5"/>
        <v>40</v>
      </c>
      <c r="U34" s="89">
        <f t="shared" si="6"/>
        <v>0</v>
      </c>
      <c r="V34" s="56">
        <f t="shared" si="6"/>
        <v>0</v>
      </c>
      <c r="W34" s="56">
        <f t="shared" si="6"/>
        <v>0</v>
      </c>
      <c r="X34" s="89">
        <f t="shared" si="6"/>
        <v>4</v>
      </c>
      <c r="Y34" s="89">
        <f t="shared" si="6"/>
        <v>36</v>
      </c>
      <c r="Z34" s="75">
        <f t="shared" si="6"/>
        <v>0</v>
      </c>
      <c r="AA34" s="75">
        <f t="shared" si="6"/>
        <v>40</v>
      </c>
      <c r="AB34" s="90">
        <f t="shared" si="7"/>
        <v>31.2</v>
      </c>
      <c r="AC34" s="90">
        <f t="shared" si="8"/>
        <v>78</v>
      </c>
      <c r="AD34" s="93">
        <f t="shared" si="2"/>
        <v>5</v>
      </c>
      <c r="AE34" s="49"/>
      <c r="AF34" s="78"/>
    </row>
    <row r="35" spans="1:32" ht="24.75" customHeight="1">
      <c r="A35" s="174">
        <v>6</v>
      </c>
      <c r="B35" s="177" t="s">
        <v>138</v>
      </c>
      <c r="C35" s="52" t="s">
        <v>243</v>
      </c>
      <c r="D35" s="89">
        <v>6</v>
      </c>
      <c r="E35" s="89">
        <v>0</v>
      </c>
      <c r="F35" s="89">
        <f aca="true" t="shared" si="14" ref="F35:F57">+E35+D35</f>
        <v>6</v>
      </c>
      <c r="G35" s="111"/>
      <c r="H35" s="111"/>
      <c r="I35" s="111"/>
      <c r="J35" s="111"/>
      <c r="K35" s="111"/>
      <c r="L35" s="111"/>
      <c r="M35" s="75">
        <f t="shared" si="4"/>
        <v>0</v>
      </c>
      <c r="N35" s="111"/>
      <c r="O35" s="111"/>
      <c r="P35" s="110">
        <v>6</v>
      </c>
      <c r="Q35" s="111"/>
      <c r="R35" s="111"/>
      <c r="S35" s="111"/>
      <c r="T35" s="75">
        <f t="shared" si="5"/>
        <v>6</v>
      </c>
      <c r="U35" s="89">
        <f t="shared" si="6"/>
        <v>0</v>
      </c>
      <c r="V35" s="56">
        <f t="shared" si="6"/>
        <v>0</v>
      </c>
      <c r="W35" s="56">
        <f t="shared" si="6"/>
        <v>6</v>
      </c>
      <c r="X35" s="89">
        <f t="shared" si="6"/>
        <v>0</v>
      </c>
      <c r="Y35" s="89">
        <f t="shared" si="6"/>
        <v>0</v>
      </c>
      <c r="Z35" s="75">
        <f t="shared" si="6"/>
        <v>0</v>
      </c>
      <c r="AA35" s="75">
        <f t="shared" si="6"/>
        <v>6</v>
      </c>
      <c r="AB35" s="90">
        <f t="shared" si="7"/>
        <v>2.4000000000000004</v>
      </c>
      <c r="AC35" s="90">
        <f t="shared" si="8"/>
        <v>40.00000000000001</v>
      </c>
      <c r="AD35" s="93">
        <f t="shared" si="2"/>
        <v>5.000000000000001</v>
      </c>
      <c r="AE35" s="49">
        <v>11</v>
      </c>
      <c r="AF35" s="78"/>
    </row>
    <row r="36" spans="1:32" ht="24.75" customHeight="1">
      <c r="A36" s="175"/>
      <c r="B36" s="178"/>
      <c r="C36" s="52" t="s">
        <v>189</v>
      </c>
      <c r="D36" s="89">
        <v>0</v>
      </c>
      <c r="E36" s="89">
        <v>1</v>
      </c>
      <c r="F36" s="89">
        <f t="shared" si="14"/>
        <v>1</v>
      </c>
      <c r="G36" s="111"/>
      <c r="H36" s="111"/>
      <c r="I36" s="111"/>
      <c r="J36" s="111"/>
      <c r="K36" s="110">
        <v>0</v>
      </c>
      <c r="L36" s="110"/>
      <c r="M36" s="75">
        <f t="shared" si="4"/>
        <v>0</v>
      </c>
      <c r="N36" s="111"/>
      <c r="O36" s="111"/>
      <c r="P36" s="111"/>
      <c r="Q36" s="111"/>
      <c r="R36" s="110">
        <v>1</v>
      </c>
      <c r="S36" s="111"/>
      <c r="T36" s="75">
        <f t="shared" si="5"/>
        <v>1</v>
      </c>
      <c r="U36" s="89">
        <f t="shared" si="6"/>
        <v>0</v>
      </c>
      <c r="V36" s="56">
        <f t="shared" si="6"/>
        <v>0</v>
      </c>
      <c r="W36" s="56">
        <f t="shared" si="6"/>
        <v>0</v>
      </c>
      <c r="X36" s="89">
        <f t="shared" si="6"/>
        <v>0</v>
      </c>
      <c r="Y36" s="89">
        <f t="shared" si="6"/>
        <v>1</v>
      </c>
      <c r="Z36" s="75">
        <f t="shared" si="6"/>
        <v>0</v>
      </c>
      <c r="AA36" s="75">
        <f t="shared" si="6"/>
        <v>1</v>
      </c>
      <c r="AB36" s="90">
        <f t="shared" si="7"/>
        <v>0.8</v>
      </c>
      <c r="AC36" s="90">
        <f t="shared" si="8"/>
        <v>80</v>
      </c>
      <c r="AD36" s="93">
        <f t="shared" si="2"/>
        <v>5</v>
      </c>
      <c r="AE36" s="49">
        <v>12</v>
      </c>
      <c r="AF36" s="78"/>
    </row>
    <row r="37" spans="1:32" ht="24.75" customHeight="1">
      <c r="A37" s="175"/>
      <c r="B37" s="178"/>
      <c r="C37" s="52" t="s">
        <v>190</v>
      </c>
      <c r="D37" s="89">
        <v>2</v>
      </c>
      <c r="E37" s="89">
        <v>91</v>
      </c>
      <c r="F37" s="89">
        <f t="shared" si="14"/>
        <v>93</v>
      </c>
      <c r="G37" s="111"/>
      <c r="H37" s="111"/>
      <c r="I37" s="111"/>
      <c r="J37" s="110">
        <v>0</v>
      </c>
      <c r="K37" s="110">
        <v>0</v>
      </c>
      <c r="L37" s="110"/>
      <c r="M37" s="75">
        <f t="shared" si="4"/>
        <v>0</v>
      </c>
      <c r="N37" s="111"/>
      <c r="O37" s="111"/>
      <c r="P37" s="110">
        <v>3</v>
      </c>
      <c r="Q37" s="110">
        <v>9</v>
      </c>
      <c r="R37" s="110">
        <v>81</v>
      </c>
      <c r="S37" s="111"/>
      <c r="T37" s="75">
        <f t="shared" si="5"/>
        <v>93</v>
      </c>
      <c r="U37" s="89">
        <f t="shared" si="6"/>
        <v>0</v>
      </c>
      <c r="V37" s="56">
        <f t="shared" si="6"/>
        <v>0</v>
      </c>
      <c r="W37" s="56">
        <f t="shared" si="6"/>
        <v>3</v>
      </c>
      <c r="X37" s="89">
        <f t="shared" si="6"/>
        <v>9</v>
      </c>
      <c r="Y37" s="89">
        <f t="shared" si="6"/>
        <v>81</v>
      </c>
      <c r="Z37" s="75">
        <f t="shared" si="6"/>
        <v>0</v>
      </c>
      <c r="AA37" s="75">
        <f t="shared" si="6"/>
        <v>93</v>
      </c>
      <c r="AB37" s="90">
        <f t="shared" si="7"/>
        <v>71.4</v>
      </c>
      <c r="AC37" s="90">
        <f t="shared" si="8"/>
        <v>76.7741935483871</v>
      </c>
      <c r="AD37" s="93">
        <f t="shared" si="2"/>
        <v>5</v>
      </c>
      <c r="AE37" s="49">
        <v>13</v>
      </c>
      <c r="AF37" s="78"/>
    </row>
    <row r="38" spans="1:32" ht="24.75" customHeight="1">
      <c r="A38" s="175"/>
      <c r="B38" s="178"/>
      <c r="C38" s="52" t="s">
        <v>85</v>
      </c>
      <c r="D38" s="89">
        <v>0</v>
      </c>
      <c r="E38" s="89">
        <v>2</v>
      </c>
      <c r="F38" s="89">
        <f t="shared" si="14"/>
        <v>2</v>
      </c>
      <c r="G38" s="111"/>
      <c r="H38" s="111"/>
      <c r="I38" s="111"/>
      <c r="J38" s="110">
        <v>0</v>
      </c>
      <c r="K38" s="111"/>
      <c r="L38" s="111"/>
      <c r="M38" s="75">
        <f t="shared" si="4"/>
        <v>0</v>
      </c>
      <c r="N38" s="111"/>
      <c r="O38" s="111"/>
      <c r="P38" s="111"/>
      <c r="Q38" s="110">
        <v>2</v>
      </c>
      <c r="R38" s="111"/>
      <c r="S38" s="111"/>
      <c r="T38" s="75">
        <f t="shared" si="5"/>
        <v>2</v>
      </c>
      <c r="U38" s="89">
        <f t="shared" si="6"/>
        <v>0</v>
      </c>
      <c r="V38" s="56">
        <f t="shared" si="6"/>
        <v>0</v>
      </c>
      <c r="W38" s="56">
        <f t="shared" si="6"/>
        <v>0</v>
      </c>
      <c r="X38" s="89">
        <f t="shared" si="6"/>
        <v>2</v>
      </c>
      <c r="Y38" s="89">
        <f t="shared" si="6"/>
        <v>0</v>
      </c>
      <c r="Z38" s="75">
        <f t="shared" si="6"/>
        <v>0</v>
      </c>
      <c r="AA38" s="75">
        <f t="shared" si="6"/>
        <v>2</v>
      </c>
      <c r="AB38" s="90">
        <f t="shared" si="7"/>
        <v>1.2</v>
      </c>
      <c r="AC38" s="90">
        <f t="shared" si="8"/>
        <v>60</v>
      </c>
      <c r="AD38" s="93">
        <f aca="true" t="shared" si="15" ref="AD38:AD69">IF(AC38*5/40&gt;5,5,AC38*5/40)</f>
        <v>5</v>
      </c>
      <c r="AE38" s="49">
        <v>14</v>
      </c>
      <c r="AF38" s="78"/>
    </row>
    <row r="39" spans="1:32" ht="24.75" customHeight="1">
      <c r="A39" s="175"/>
      <c r="B39" s="178"/>
      <c r="C39" s="52" t="s">
        <v>126</v>
      </c>
      <c r="D39" s="89">
        <v>0</v>
      </c>
      <c r="E39" s="89">
        <v>2</v>
      </c>
      <c r="F39" s="89">
        <f t="shared" si="14"/>
        <v>2</v>
      </c>
      <c r="G39" s="110">
        <v>1</v>
      </c>
      <c r="H39" s="111"/>
      <c r="I39" s="111"/>
      <c r="J39" s="110">
        <v>1</v>
      </c>
      <c r="K39" s="111"/>
      <c r="L39" s="111"/>
      <c r="M39" s="75">
        <f t="shared" si="4"/>
        <v>2</v>
      </c>
      <c r="N39" s="110">
        <v>0</v>
      </c>
      <c r="O39" s="111"/>
      <c r="P39" s="111"/>
      <c r="Q39" s="110">
        <v>0</v>
      </c>
      <c r="R39" s="111"/>
      <c r="S39" s="111"/>
      <c r="T39" s="75">
        <f t="shared" si="5"/>
        <v>0</v>
      </c>
      <c r="U39" s="89">
        <f t="shared" si="6"/>
        <v>1</v>
      </c>
      <c r="V39" s="56">
        <f t="shared" si="6"/>
        <v>0</v>
      </c>
      <c r="W39" s="56">
        <f t="shared" si="6"/>
        <v>0</v>
      </c>
      <c r="X39" s="89">
        <f t="shared" si="6"/>
        <v>1</v>
      </c>
      <c r="Y39" s="89">
        <f t="shared" si="6"/>
        <v>0</v>
      </c>
      <c r="Z39" s="75">
        <f t="shared" si="6"/>
        <v>0</v>
      </c>
      <c r="AA39" s="75">
        <f t="shared" si="6"/>
        <v>2</v>
      </c>
      <c r="AB39" s="90">
        <f t="shared" si="7"/>
        <v>0.7</v>
      </c>
      <c r="AC39" s="90">
        <f t="shared" si="8"/>
        <v>35</v>
      </c>
      <c r="AD39" s="93">
        <f t="shared" si="15"/>
        <v>4.375</v>
      </c>
      <c r="AE39" s="49">
        <v>15</v>
      </c>
      <c r="AF39" s="78"/>
    </row>
    <row r="40" spans="1:32" ht="24.75" customHeight="1">
      <c r="A40" s="175"/>
      <c r="B40" s="178"/>
      <c r="C40" s="52" t="s">
        <v>109</v>
      </c>
      <c r="D40" s="89">
        <v>0</v>
      </c>
      <c r="E40" s="89">
        <v>40</v>
      </c>
      <c r="F40" s="89">
        <f t="shared" si="14"/>
        <v>40</v>
      </c>
      <c r="G40" s="110">
        <v>4</v>
      </c>
      <c r="H40" s="110">
        <v>6</v>
      </c>
      <c r="I40" s="110"/>
      <c r="J40" s="110">
        <v>22</v>
      </c>
      <c r="K40" s="110">
        <v>8</v>
      </c>
      <c r="L40" s="110"/>
      <c r="M40" s="75">
        <f t="shared" si="4"/>
        <v>40</v>
      </c>
      <c r="N40" s="110">
        <v>0</v>
      </c>
      <c r="O40" s="110">
        <v>0</v>
      </c>
      <c r="P40" s="111"/>
      <c r="Q40" s="110">
        <v>0</v>
      </c>
      <c r="R40" s="110">
        <v>0</v>
      </c>
      <c r="S40" s="111"/>
      <c r="T40" s="75">
        <f t="shared" si="5"/>
        <v>0</v>
      </c>
      <c r="U40" s="89">
        <f t="shared" si="6"/>
        <v>4</v>
      </c>
      <c r="V40" s="56">
        <f t="shared" si="6"/>
        <v>6</v>
      </c>
      <c r="W40" s="56">
        <f t="shared" si="6"/>
        <v>0</v>
      </c>
      <c r="X40" s="89">
        <f t="shared" si="6"/>
        <v>22</v>
      </c>
      <c r="Y40" s="89">
        <f t="shared" si="6"/>
        <v>8</v>
      </c>
      <c r="Z40" s="75">
        <f t="shared" si="6"/>
        <v>0</v>
      </c>
      <c r="AA40" s="75">
        <f t="shared" si="6"/>
        <v>40</v>
      </c>
      <c r="AB40" s="90">
        <f t="shared" si="7"/>
        <v>21.2</v>
      </c>
      <c r="AC40" s="90">
        <f t="shared" si="8"/>
        <v>53</v>
      </c>
      <c r="AD40" s="93">
        <f t="shared" si="15"/>
        <v>5</v>
      </c>
      <c r="AE40" s="49">
        <v>16</v>
      </c>
      <c r="AF40" s="78"/>
    </row>
    <row r="41" spans="1:32" ht="24.75" customHeight="1">
      <c r="A41" s="175"/>
      <c r="B41" s="178"/>
      <c r="C41" s="52" t="s">
        <v>50</v>
      </c>
      <c r="D41" s="89">
        <v>0</v>
      </c>
      <c r="E41" s="89">
        <v>3</v>
      </c>
      <c r="F41" s="89">
        <f t="shared" si="14"/>
        <v>3</v>
      </c>
      <c r="G41" s="111"/>
      <c r="H41" s="111"/>
      <c r="I41" s="111"/>
      <c r="J41" s="111"/>
      <c r="K41" s="110">
        <v>0</v>
      </c>
      <c r="L41" s="110"/>
      <c r="M41" s="75">
        <f t="shared" si="4"/>
        <v>0</v>
      </c>
      <c r="N41" s="111"/>
      <c r="O41" s="111"/>
      <c r="P41" s="111"/>
      <c r="Q41" s="111"/>
      <c r="R41" s="110">
        <v>3</v>
      </c>
      <c r="S41" s="111"/>
      <c r="T41" s="75">
        <f t="shared" si="5"/>
        <v>3</v>
      </c>
      <c r="U41" s="89">
        <f t="shared" si="6"/>
        <v>0</v>
      </c>
      <c r="V41" s="56">
        <f t="shared" si="6"/>
        <v>0</v>
      </c>
      <c r="W41" s="56">
        <f t="shared" si="6"/>
        <v>0</v>
      </c>
      <c r="X41" s="89">
        <f t="shared" si="6"/>
        <v>0</v>
      </c>
      <c r="Y41" s="89">
        <f t="shared" si="6"/>
        <v>3</v>
      </c>
      <c r="Z41" s="75">
        <f t="shared" si="6"/>
        <v>0</v>
      </c>
      <c r="AA41" s="75">
        <f t="shared" si="6"/>
        <v>3</v>
      </c>
      <c r="AB41" s="90">
        <f t="shared" si="7"/>
        <v>2.4000000000000004</v>
      </c>
      <c r="AC41" s="90">
        <f t="shared" si="8"/>
        <v>80.00000000000001</v>
      </c>
      <c r="AD41" s="93">
        <f t="shared" si="15"/>
        <v>5</v>
      </c>
      <c r="AE41" s="49">
        <v>22</v>
      </c>
      <c r="AF41" s="78"/>
    </row>
    <row r="42" spans="1:32" ht="24.75" customHeight="1">
      <c r="A42" s="175"/>
      <c r="B42" s="178"/>
      <c r="C42" s="52" t="s">
        <v>151</v>
      </c>
      <c r="D42" s="89">
        <v>0</v>
      </c>
      <c r="E42" s="89">
        <v>1</v>
      </c>
      <c r="F42" s="89">
        <f t="shared" si="14"/>
        <v>1</v>
      </c>
      <c r="G42" s="111"/>
      <c r="H42" s="111"/>
      <c r="I42" s="111"/>
      <c r="J42" s="110">
        <v>0</v>
      </c>
      <c r="K42" s="111"/>
      <c r="L42" s="111"/>
      <c r="M42" s="75">
        <f t="shared" si="4"/>
        <v>0</v>
      </c>
      <c r="N42" s="111"/>
      <c r="O42" s="111"/>
      <c r="P42" s="111"/>
      <c r="Q42" s="110">
        <v>1</v>
      </c>
      <c r="R42" s="111"/>
      <c r="S42" s="111"/>
      <c r="T42" s="75">
        <f t="shared" si="5"/>
        <v>1</v>
      </c>
      <c r="U42" s="89">
        <f t="shared" si="6"/>
        <v>0</v>
      </c>
      <c r="V42" s="56">
        <f t="shared" si="6"/>
        <v>0</v>
      </c>
      <c r="W42" s="56">
        <f t="shared" si="6"/>
        <v>0</v>
      </c>
      <c r="X42" s="89">
        <f t="shared" si="6"/>
        <v>1</v>
      </c>
      <c r="Y42" s="89">
        <f t="shared" si="6"/>
        <v>0</v>
      </c>
      <c r="Z42" s="75">
        <f t="shared" si="6"/>
        <v>0</v>
      </c>
      <c r="AA42" s="75">
        <f t="shared" si="6"/>
        <v>1</v>
      </c>
      <c r="AB42" s="90">
        <f t="shared" si="7"/>
        <v>0.6</v>
      </c>
      <c r="AC42" s="90">
        <f t="shared" si="8"/>
        <v>60</v>
      </c>
      <c r="AD42" s="93">
        <f t="shared" si="15"/>
        <v>5</v>
      </c>
      <c r="AE42" s="49">
        <v>23</v>
      </c>
      <c r="AF42" s="78"/>
    </row>
    <row r="43" spans="1:32" ht="24.75" customHeight="1">
      <c r="A43" s="175"/>
      <c r="B43" s="178"/>
      <c r="C43" s="52" t="s">
        <v>141</v>
      </c>
      <c r="D43" s="89">
        <v>0</v>
      </c>
      <c r="E43" s="89">
        <v>5</v>
      </c>
      <c r="F43" s="89">
        <f t="shared" si="14"/>
        <v>5</v>
      </c>
      <c r="G43" s="111"/>
      <c r="H43" s="111"/>
      <c r="I43" s="111"/>
      <c r="J43" s="110">
        <v>0</v>
      </c>
      <c r="K43" s="110">
        <v>0</v>
      </c>
      <c r="L43" s="110"/>
      <c r="M43" s="75">
        <f t="shared" si="4"/>
        <v>0</v>
      </c>
      <c r="N43" s="111"/>
      <c r="O43" s="111"/>
      <c r="P43" s="111"/>
      <c r="Q43" s="110">
        <v>1</v>
      </c>
      <c r="R43" s="110">
        <v>4</v>
      </c>
      <c r="S43" s="111"/>
      <c r="T43" s="75">
        <f t="shared" si="5"/>
        <v>5</v>
      </c>
      <c r="U43" s="89">
        <f t="shared" si="6"/>
        <v>0</v>
      </c>
      <c r="V43" s="56">
        <f t="shared" si="6"/>
        <v>0</v>
      </c>
      <c r="W43" s="56">
        <f t="shared" si="6"/>
        <v>0</v>
      </c>
      <c r="X43" s="89">
        <f aca="true" t="shared" si="16" ref="X43:AA106">+Q43+J43</f>
        <v>1</v>
      </c>
      <c r="Y43" s="89">
        <f t="shared" si="16"/>
        <v>4</v>
      </c>
      <c r="Z43" s="75">
        <f t="shared" si="16"/>
        <v>0</v>
      </c>
      <c r="AA43" s="75">
        <f t="shared" si="16"/>
        <v>5</v>
      </c>
      <c r="AB43" s="90">
        <f t="shared" si="7"/>
        <v>3.8000000000000003</v>
      </c>
      <c r="AC43" s="90">
        <f t="shared" si="8"/>
        <v>76</v>
      </c>
      <c r="AD43" s="93">
        <f t="shared" si="15"/>
        <v>5</v>
      </c>
      <c r="AE43" s="49">
        <v>25</v>
      </c>
      <c r="AF43" s="78"/>
    </row>
    <row r="44" spans="1:32" ht="24.75" customHeight="1">
      <c r="A44" s="175"/>
      <c r="B44" s="178"/>
      <c r="C44" s="52" t="s">
        <v>236</v>
      </c>
      <c r="D44" s="89">
        <v>0</v>
      </c>
      <c r="E44" s="89">
        <v>2</v>
      </c>
      <c r="F44" s="89">
        <f t="shared" si="14"/>
        <v>2</v>
      </c>
      <c r="G44" s="111"/>
      <c r="H44" s="111"/>
      <c r="I44" s="111"/>
      <c r="J44" s="110">
        <v>0</v>
      </c>
      <c r="K44" s="110">
        <v>0</v>
      </c>
      <c r="L44" s="110"/>
      <c r="M44" s="75">
        <f t="shared" si="4"/>
        <v>0</v>
      </c>
      <c r="N44" s="111"/>
      <c r="O44" s="111"/>
      <c r="P44" s="111"/>
      <c r="Q44" s="110">
        <v>1</v>
      </c>
      <c r="R44" s="110">
        <v>1</v>
      </c>
      <c r="S44" s="111"/>
      <c r="T44" s="75">
        <f t="shared" si="5"/>
        <v>2</v>
      </c>
      <c r="U44" s="89">
        <f aca="true" t="shared" si="17" ref="U44:Z107">+N44+G44</f>
        <v>0</v>
      </c>
      <c r="V44" s="56">
        <f t="shared" si="17"/>
        <v>0</v>
      </c>
      <c r="W44" s="56">
        <f t="shared" si="17"/>
        <v>0</v>
      </c>
      <c r="X44" s="89">
        <f t="shared" si="16"/>
        <v>1</v>
      </c>
      <c r="Y44" s="89">
        <f t="shared" si="16"/>
        <v>1</v>
      </c>
      <c r="Z44" s="75">
        <f t="shared" si="16"/>
        <v>0</v>
      </c>
      <c r="AA44" s="75">
        <f t="shared" si="16"/>
        <v>2</v>
      </c>
      <c r="AB44" s="90">
        <f t="shared" si="7"/>
        <v>1.4</v>
      </c>
      <c r="AC44" s="90">
        <f t="shared" si="8"/>
        <v>70</v>
      </c>
      <c r="AD44" s="93">
        <f t="shared" si="15"/>
        <v>5</v>
      </c>
      <c r="AE44" s="49">
        <v>26</v>
      </c>
      <c r="AF44" s="78"/>
    </row>
    <row r="45" spans="1:32" ht="24.75" customHeight="1">
      <c r="A45" s="175"/>
      <c r="B45" s="178"/>
      <c r="C45" s="52" t="s">
        <v>33</v>
      </c>
      <c r="D45" s="89">
        <v>0</v>
      </c>
      <c r="E45" s="89">
        <v>3</v>
      </c>
      <c r="F45" s="89">
        <f t="shared" si="14"/>
        <v>3</v>
      </c>
      <c r="G45" s="111"/>
      <c r="H45" s="111"/>
      <c r="I45" s="111"/>
      <c r="J45" s="110">
        <v>0</v>
      </c>
      <c r="K45" s="110">
        <v>0</v>
      </c>
      <c r="L45" s="110"/>
      <c r="M45" s="75">
        <f t="shared" si="4"/>
        <v>0</v>
      </c>
      <c r="N45" s="111"/>
      <c r="O45" s="111"/>
      <c r="P45" s="110">
        <v>1</v>
      </c>
      <c r="Q45" s="110">
        <v>1</v>
      </c>
      <c r="R45" s="110">
        <v>1</v>
      </c>
      <c r="S45" s="111"/>
      <c r="T45" s="75">
        <f t="shared" si="5"/>
        <v>3</v>
      </c>
      <c r="U45" s="89">
        <f t="shared" si="17"/>
        <v>0</v>
      </c>
      <c r="V45" s="56">
        <f t="shared" si="17"/>
        <v>0</v>
      </c>
      <c r="W45" s="56">
        <f t="shared" si="17"/>
        <v>1</v>
      </c>
      <c r="X45" s="89">
        <f t="shared" si="16"/>
        <v>1</v>
      </c>
      <c r="Y45" s="89">
        <f t="shared" si="16"/>
        <v>1</v>
      </c>
      <c r="Z45" s="75">
        <f t="shared" si="16"/>
        <v>0</v>
      </c>
      <c r="AA45" s="75">
        <f t="shared" si="16"/>
        <v>3</v>
      </c>
      <c r="AB45" s="90">
        <f t="shared" si="7"/>
        <v>1.7999999999999998</v>
      </c>
      <c r="AC45" s="90">
        <f t="shared" si="8"/>
        <v>60</v>
      </c>
      <c r="AD45" s="93">
        <f t="shared" si="15"/>
        <v>5</v>
      </c>
      <c r="AE45" s="49">
        <v>39</v>
      </c>
      <c r="AF45" s="78"/>
    </row>
    <row r="46" spans="1:32" ht="24.75" customHeight="1">
      <c r="A46" s="175"/>
      <c r="B46" s="178"/>
      <c r="C46" s="52" t="s">
        <v>248</v>
      </c>
      <c r="D46" s="89">
        <v>0</v>
      </c>
      <c r="E46" s="89">
        <v>4</v>
      </c>
      <c r="F46" s="89">
        <f t="shared" si="14"/>
        <v>4</v>
      </c>
      <c r="G46" s="111"/>
      <c r="H46" s="111"/>
      <c r="I46" s="111"/>
      <c r="J46" s="110">
        <v>2</v>
      </c>
      <c r="K46" s="110">
        <v>2</v>
      </c>
      <c r="L46" s="110"/>
      <c r="M46" s="75">
        <f t="shared" si="4"/>
        <v>4</v>
      </c>
      <c r="N46" s="111"/>
      <c r="O46" s="111"/>
      <c r="P46" s="111"/>
      <c r="Q46" s="110">
        <v>0</v>
      </c>
      <c r="R46" s="110">
        <v>0</v>
      </c>
      <c r="S46" s="111"/>
      <c r="T46" s="75">
        <f t="shared" si="5"/>
        <v>0</v>
      </c>
      <c r="U46" s="89">
        <f t="shared" si="17"/>
        <v>0</v>
      </c>
      <c r="V46" s="56">
        <f t="shared" si="17"/>
        <v>0</v>
      </c>
      <c r="W46" s="56">
        <f t="shared" si="17"/>
        <v>0</v>
      </c>
      <c r="X46" s="89">
        <f t="shared" si="16"/>
        <v>2</v>
      </c>
      <c r="Y46" s="89">
        <f t="shared" si="16"/>
        <v>2</v>
      </c>
      <c r="Z46" s="75">
        <f t="shared" si="16"/>
        <v>0</v>
      </c>
      <c r="AA46" s="75">
        <f t="shared" si="16"/>
        <v>4</v>
      </c>
      <c r="AB46" s="90">
        <f t="shared" si="7"/>
        <v>2.8</v>
      </c>
      <c r="AC46" s="90">
        <f t="shared" si="8"/>
        <v>70</v>
      </c>
      <c r="AD46" s="93">
        <f t="shared" si="15"/>
        <v>5</v>
      </c>
      <c r="AE46" s="49">
        <v>52</v>
      </c>
      <c r="AF46" s="78"/>
    </row>
    <row r="47" spans="1:32" ht="24.75" customHeight="1">
      <c r="A47" s="175"/>
      <c r="B47" s="178"/>
      <c r="C47" s="52" t="s">
        <v>112</v>
      </c>
      <c r="D47" s="89">
        <v>0</v>
      </c>
      <c r="E47" s="89">
        <v>11</v>
      </c>
      <c r="F47" s="89">
        <f t="shared" si="14"/>
        <v>11</v>
      </c>
      <c r="G47" s="111"/>
      <c r="H47" s="111"/>
      <c r="I47" s="111"/>
      <c r="J47" s="110">
        <v>0</v>
      </c>
      <c r="K47" s="110">
        <v>0</v>
      </c>
      <c r="L47" s="110"/>
      <c r="M47" s="75">
        <f t="shared" si="4"/>
        <v>0</v>
      </c>
      <c r="N47" s="111"/>
      <c r="O47" s="111"/>
      <c r="P47" s="111"/>
      <c r="Q47" s="110">
        <v>6</v>
      </c>
      <c r="R47" s="110">
        <v>5</v>
      </c>
      <c r="S47" s="111"/>
      <c r="T47" s="75">
        <f t="shared" si="5"/>
        <v>11</v>
      </c>
      <c r="U47" s="89">
        <f t="shared" si="17"/>
        <v>0</v>
      </c>
      <c r="V47" s="56">
        <f t="shared" si="17"/>
        <v>0</v>
      </c>
      <c r="W47" s="56">
        <f t="shared" si="17"/>
        <v>0</v>
      </c>
      <c r="X47" s="89">
        <f t="shared" si="16"/>
        <v>6</v>
      </c>
      <c r="Y47" s="89">
        <f t="shared" si="16"/>
        <v>5</v>
      </c>
      <c r="Z47" s="75">
        <f t="shared" si="16"/>
        <v>0</v>
      </c>
      <c r="AA47" s="75">
        <f t="shared" si="16"/>
        <v>11</v>
      </c>
      <c r="AB47" s="90">
        <f t="shared" si="7"/>
        <v>7.6</v>
      </c>
      <c r="AC47" s="90">
        <f t="shared" si="8"/>
        <v>69.0909090909091</v>
      </c>
      <c r="AD47" s="93">
        <f t="shared" si="15"/>
        <v>5</v>
      </c>
      <c r="AE47" s="49">
        <v>53</v>
      </c>
      <c r="AF47" s="78"/>
    </row>
    <row r="48" spans="1:32" ht="24.75" customHeight="1">
      <c r="A48" s="175"/>
      <c r="B48" s="178"/>
      <c r="C48" s="52" t="s">
        <v>187</v>
      </c>
      <c r="D48" s="89">
        <v>1</v>
      </c>
      <c r="E48" s="89">
        <v>5</v>
      </c>
      <c r="F48" s="89">
        <f t="shared" si="14"/>
        <v>6</v>
      </c>
      <c r="G48" s="111"/>
      <c r="H48" s="111"/>
      <c r="I48" s="111"/>
      <c r="J48" s="110">
        <v>0</v>
      </c>
      <c r="K48" s="110">
        <v>0</v>
      </c>
      <c r="L48" s="110"/>
      <c r="M48" s="75">
        <f t="shared" si="4"/>
        <v>0</v>
      </c>
      <c r="N48" s="111"/>
      <c r="O48" s="111"/>
      <c r="P48" s="111"/>
      <c r="Q48" s="110">
        <v>1</v>
      </c>
      <c r="R48" s="110">
        <v>5</v>
      </c>
      <c r="S48" s="111"/>
      <c r="T48" s="75">
        <f t="shared" si="5"/>
        <v>6</v>
      </c>
      <c r="U48" s="89">
        <f t="shared" si="17"/>
        <v>0</v>
      </c>
      <c r="V48" s="56">
        <f t="shared" si="17"/>
        <v>0</v>
      </c>
      <c r="W48" s="56">
        <f t="shared" si="17"/>
        <v>0</v>
      </c>
      <c r="X48" s="89">
        <f t="shared" si="16"/>
        <v>1</v>
      </c>
      <c r="Y48" s="89">
        <f t="shared" si="16"/>
        <v>5</v>
      </c>
      <c r="Z48" s="75">
        <f t="shared" si="16"/>
        <v>0</v>
      </c>
      <c r="AA48" s="75">
        <f t="shared" si="16"/>
        <v>6</v>
      </c>
      <c r="AB48" s="90">
        <f t="shared" si="7"/>
        <v>4.6</v>
      </c>
      <c r="AC48" s="90">
        <f t="shared" si="8"/>
        <v>76.66666666666666</v>
      </c>
      <c r="AD48" s="93">
        <f t="shared" si="15"/>
        <v>5</v>
      </c>
      <c r="AE48" s="49">
        <v>54</v>
      </c>
      <c r="AF48" s="78"/>
    </row>
    <row r="49" spans="1:32" ht="24.75" customHeight="1">
      <c r="A49" s="175"/>
      <c r="B49" s="178"/>
      <c r="C49" s="52" t="s">
        <v>90</v>
      </c>
      <c r="D49" s="89">
        <v>1</v>
      </c>
      <c r="E49" s="89">
        <v>10</v>
      </c>
      <c r="F49" s="89">
        <f t="shared" si="14"/>
        <v>11</v>
      </c>
      <c r="G49" s="111"/>
      <c r="H49" s="111"/>
      <c r="I49" s="111"/>
      <c r="J49" s="110">
        <v>0</v>
      </c>
      <c r="K49" s="110">
        <v>0</v>
      </c>
      <c r="L49" s="110"/>
      <c r="M49" s="75">
        <f t="shared" si="4"/>
        <v>0</v>
      </c>
      <c r="N49" s="111"/>
      <c r="O49" s="111"/>
      <c r="P49" s="111"/>
      <c r="Q49" s="110">
        <v>8</v>
      </c>
      <c r="R49" s="110">
        <v>3</v>
      </c>
      <c r="S49" s="111"/>
      <c r="T49" s="75">
        <f t="shared" si="5"/>
        <v>11</v>
      </c>
      <c r="U49" s="89">
        <f t="shared" si="17"/>
        <v>0</v>
      </c>
      <c r="V49" s="56">
        <f t="shared" si="17"/>
        <v>0</v>
      </c>
      <c r="W49" s="56">
        <f t="shared" si="17"/>
        <v>0</v>
      </c>
      <c r="X49" s="89">
        <f t="shared" si="16"/>
        <v>8</v>
      </c>
      <c r="Y49" s="89">
        <f t="shared" si="16"/>
        <v>3</v>
      </c>
      <c r="Z49" s="75">
        <f t="shared" si="16"/>
        <v>0</v>
      </c>
      <c r="AA49" s="75">
        <f t="shared" si="16"/>
        <v>11</v>
      </c>
      <c r="AB49" s="90">
        <f t="shared" si="7"/>
        <v>7.2</v>
      </c>
      <c r="AC49" s="90">
        <f t="shared" si="8"/>
        <v>65.45454545454545</v>
      </c>
      <c r="AD49" s="93">
        <f t="shared" si="15"/>
        <v>5</v>
      </c>
      <c r="AE49" s="49">
        <v>58</v>
      </c>
      <c r="AF49" s="78"/>
    </row>
    <row r="50" spans="1:32" ht="24.75" customHeight="1">
      <c r="A50" s="175"/>
      <c r="B50" s="178"/>
      <c r="C50" s="52" t="s">
        <v>161</v>
      </c>
      <c r="D50" s="89">
        <v>0</v>
      </c>
      <c r="E50" s="89">
        <v>3</v>
      </c>
      <c r="F50" s="89">
        <f t="shared" si="14"/>
        <v>3</v>
      </c>
      <c r="G50" s="111"/>
      <c r="H50" s="111"/>
      <c r="I50" s="111"/>
      <c r="J50" s="110">
        <v>0</v>
      </c>
      <c r="K50" s="110">
        <v>0</v>
      </c>
      <c r="L50" s="110"/>
      <c r="M50" s="75">
        <f t="shared" si="4"/>
        <v>0</v>
      </c>
      <c r="N50" s="111"/>
      <c r="O50" s="111"/>
      <c r="P50" s="111"/>
      <c r="Q50" s="110">
        <v>1</v>
      </c>
      <c r="R50" s="110">
        <v>2</v>
      </c>
      <c r="S50" s="111"/>
      <c r="T50" s="75">
        <f t="shared" si="5"/>
        <v>3</v>
      </c>
      <c r="U50" s="89">
        <f t="shared" si="17"/>
        <v>0</v>
      </c>
      <c r="V50" s="56">
        <f t="shared" si="17"/>
        <v>0</v>
      </c>
      <c r="W50" s="56">
        <f t="shared" si="17"/>
        <v>0</v>
      </c>
      <c r="X50" s="89">
        <f t="shared" si="16"/>
        <v>1</v>
      </c>
      <c r="Y50" s="89">
        <f t="shared" si="16"/>
        <v>2</v>
      </c>
      <c r="Z50" s="75">
        <f t="shared" si="16"/>
        <v>0</v>
      </c>
      <c r="AA50" s="75">
        <f t="shared" si="16"/>
        <v>3</v>
      </c>
      <c r="AB50" s="90">
        <f t="shared" si="7"/>
        <v>2.2</v>
      </c>
      <c r="AC50" s="90">
        <f t="shared" si="8"/>
        <v>73.33333333333334</v>
      </c>
      <c r="AD50" s="93">
        <f t="shared" si="15"/>
        <v>5</v>
      </c>
      <c r="AE50" s="49">
        <v>59</v>
      </c>
      <c r="AF50" s="78"/>
    </row>
    <row r="51" spans="1:32" ht="24.75" customHeight="1">
      <c r="A51" s="175"/>
      <c r="B51" s="178"/>
      <c r="C51" s="52" t="s">
        <v>32</v>
      </c>
      <c r="D51" s="89">
        <v>2</v>
      </c>
      <c r="E51" s="89">
        <v>19</v>
      </c>
      <c r="F51" s="89">
        <f t="shared" si="14"/>
        <v>21</v>
      </c>
      <c r="G51" s="111"/>
      <c r="H51" s="111"/>
      <c r="I51" s="111"/>
      <c r="J51" s="110">
        <v>0</v>
      </c>
      <c r="K51" s="110">
        <v>0</v>
      </c>
      <c r="L51" s="110"/>
      <c r="M51" s="75">
        <f t="shared" si="4"/>
        <v>0</v>
      </c>
      <c r="N51" s="111"/>
      <c r="O51" s="111"/>
      <c r="P51" s="111"/>
      <c r="Q51" s="110">
        <v>3</v>
      </c>
      <c r="R51" s="110">
        <v>18</v>
      </c>
      <c r="S51" s="111"/>
      <c r="T51" s="75">
        <f t="shared" si="5"/>
        <v>21</v>
      </c>
      <c r="U51" s="89">
        <f t="shared" si="17"/>
        <v>0</v>
      </c>
      <c r="V51" s="56">
        <f t="shared" si="17"/>
        <v>0</v>
      </c>
      <c r="W51" s="56">
        <f t="shared" si="17"/>
        <v>0</v>
      </c>
      <c r="X51" s="89">
        <f t="shared" si="16"/>
        <v>3</v>
      </c>
      <c r="Y51" s="89">
        <f t="shared" si="16"/>
        <v>18</v>
      </c>
      <c r="Z51" s="75">
        <f t="shared" si="16"/>
        <v>0</v>
      </c>
      <c r="AA51" s="75">
        <f t="shared" si="16"/>
        <v>21</v>
      </c>
      <c r="AB51" s="90">
        <f t="shared" si="7"/>
        <v>16.2</v>
      </c>
      <c r="AC51" s="90">
        <f t="shared" si="8"/>
        <v>77.14285714285714</v>
      </c>
      <c r="AD51" s="93">
        <f t="shared" si="15"/>
        <v>5</v>
      </c>
      <c r="AE51" s="49">
        <v>79</v>
      </c>
      <c r="AF51" s="78"/>
    </row>
    <row r="52" spans="1:32" ht="24.75" customHeight="1">
      <c r="A52" s="175"/>
      <c r="B52" s="178"/>
      <c r="C52" s="52" t="s">
        <v>162</v>
      </c>
      <c r="D52" s="89">
        <v>1</v>
      </c>
      <c r="E52" s="89">
        <v>1</v>
      </c>
      <c r="F52" s="89">
        <f t="shared" si="14"/>
        <v>2</v>
      </c>
      <c r="G52" s="111"/>
      <c r="H52" s="111"/>
      <c r="I52" s="111"/>
      <c r="J52" s="111"/>
      <c r="K52" s="110">
        <v>0</v>
      </c>
      <c r="L52" s="110"/>
      <c r="M52" s="75">
        <f t="shared" si="4"/>
        <v>0</v>
      </c>
      <c r="N52" s="111"/>
      <c r="O52" s="111"/>
      <c r="P52" s="111"/>
      <c r="Q52" s="111"/>
      <c r="R52" s="110">
        <v>2</v>
      </c>
      <c r="S52" s="111"/>
      <c r="T52" s="75">
        <f t="shared" si="5"/>
        <v>2</v>
      </c>
      <c r="U52" s="89">
        <f t="shared" si="17"/>
        <v>0</v>
      </c>
      <c r="V52" s="56">
        <f t="shared" si="17"/>
        <v>0</v>
      </c>
      <c r="W52" s="56">
        <f t="shared" si="17"/>
        <v>0</v>
      </c>
      <c r="X52" s="89">
        <f t="shared" si="16"/>
        <v>0</v>
      </c>
      <c r="Y52" s="89">
        <f t="shared" si="16"/>
        <v>2</v>
      </c>
      <c r="Z52" s="75">
        <f t="shared" si="16"/>
        <v>0</v>
      </c>
      <c r="AA52" s="75">
        <f t="shared" si="16"/>
        <v>2</v>
      </c>
      <c r="AB52" s="90">
        <f t="shared" si="7"/>
        <v>1.6</v>
      </c>
      <c r="AC52" s="90">
        <f t="shared" si="8"/>
        <v>80</v>
      </c>
      <c r="AD52" s="93">
        <f t="shared" si="15"/>
        <v>5</v>
      </c>
      <c r="AE52" s="49">
        <v>80</v>
      </c>
      <c r="AF52" s="78"/>
    </row>
    <row r="53" spans="1:32" ht="24.75" customHeight="1">
      <c r="A53" s="175"/>
      <c r="B53" s="178"/>
      <c r="C53" s="52" t="s">
        <v>125</v>
      </c>
      <c r="D53" s="89">
        <v>5</v>
      </c>
      <c r="E53" s="89">
        <v>6</v>
      </c>
      <c r="F53" s="89">
        <f t="shared" si="14"/>
        <v>11</v>
      </c>
      <c r="G53" s="110">
        <v>0</v>
      </c>
      <c r="H53" s="111"/>
      <c r="I53" s="111"/>
      <c r="J53" s="110">
        <v>0</v>
      </c>
      <c r="K53" s="110">
        <v>0</v>
      </c>
      <c r="L53" s="110"/>
      <c r="M53" s="75">
        <f t="shared" si="4"/>
        <v>0</v>
      </c>
      <c r="N53" s="110">
        <v>7</v>
      </c>
      <c r="O53" s="111"/>
      <c r="P53" s="111"/>
      <c r="Q53" s="110">
        <v>2</v>
      </c>
      <c r="R53" s="110">
        <v>2</v>
      </c>
      <c r="S53" s="111"/>
      <c r="T53" s="75">
        <f t="shared" si="5"/>
        <v>11</v>
      </c>
      <c r="U53" s="89">
        <f t="shared" si="17"/>
        <v>7</v>
      </c>
      <c r="V53" s="56">
        <f t="shared" si="17"/>
        <v>0</v>
      </c>
      <c r="W53" s="56">
        <f t="shared" si="17"/>
        <v>0</v>
      </c>
      <c r="X53" s="89">
        <f t="shared" si="16"/>
        <v>2</v>
      </c>
      <c r="Y53" s="89">
        <f t="shared" si="16"/>
        <v>2</v>
      </c>
      <c r="Z53" s="75">
        <f t="shared" si="16"/>
        <v>0</v>
      </c>
      <c r="AA53" s="75">
        <f t="shared" si="16"/>
        <v>11</v>
      </c>
      <c r="AB53" s="90">
        <f t="shared" si="7"/>
        <v>3.5</v>
      </c>
      <c r="AC53" s="90">
        <f t="shared" si="8"/>
        <v>31.818181818181817</v>
      </c>
      <c r="AD53" s="93">
        <f t="shared" si="15"/>
        <v>3.9772727272727275</v>
      </c>
      <c r="AE53" s="49">
        <v>83</v>
      </c>
      <c r="AF53" s="78"/>
    </row>
    <row r="54" spans="1:32" ht="24.75" customHeight="1">
      <c r="A54" s="175"/>
      <c r="B54" s="178"/>
      <c r="C54" s="52" t="s">
        <v>139</v>
      </c>
      <c r="D54" s="89">
        <v>0</v>
      </c>
      <c r="E54" s="89">
        <v>3</v>
      </c>
      <c r="F54" s="89">
        <f t="shared" si="14"/>
        <v>3</v>
      </c>
      <c r="G54" s="111"/>
      <c r="H54" s="111"/>
      <c r="I54" s="111"/>
      <c r="J54" s="110">
        <v>2</v>
      </c>
      <c r="K54" s="111"/>
      <c r="L54" s="111"/>
      <c r="M54" s="75">
        <f t="shared" si="4"/>
        <v>2</v>
      </c>
      <c r="N54" s="111"/>
      <c r="O54" s="111"/>
      <c r="P54" s="111"/>
      <c r="Q54" s="110">
        <v>1</v>
      </c>
      <c r="R54" s="111"/>
      <c r="S54" s="111"/>
      <c r="T54" s="75">
        <f t="shared" si="5"/>
        <v>1</v>
      </c>
      <c r="U54" s="89">
        <f t="shared" si="17"/>
        <v>0</v>
      </c>
      <c r="V54" s="56">
        <f t="shared" si="17"/>
        <v>0</v>
      </c>
      <c r="W54" s="56">
        <f t="shared" si="17"/>
        <v>0</v>
      </c>
      <c r="X54" s="89">
        <f t="shared" si="16"/>
        <v>3</v>
      </c>
      <c r="Y54" s="89">
        <f t="shared" si="16"/>
        <v>0</v>
      </c>
      <c r="Z54" s="75">
        <f t="shared" si="16"/>
        <v>0</v>
      </c>
      <c r="AA54" s="75">
        <f t="shared" si="16"/>
        <v>3</v>
      </c>
      <c r="AB54" s="90">
        <f t="shared" si="7"/>
        <v>1.7999999999999998</v>
      </c>
      <c r="AC54" s="90">
        <f t="shared" si="8"/>
        <v>60</v>
      </c>
      <c r="AD54" s="93">
        <f t="shared" si="15"/>
        <v>5</v>
      </c>
      <c r="AE54" s="49">
        <v>106</v>
      </c>
      <c r="AF54" s="78"/>
    </row>
    <row r="55" spans="1:32" ht="24.75" customHeight="1">
      <c r="A55" s="175"/>
      <c r="B55" s="178"/>
      <c r="C55" s="52" t="s">
        <v>150</v>
      </c>
      <c r="D55" s="89">
        <v>2</v>
      </c>
      <c r="E55" s="89">
        <v>59</v>
      </c>
      <c r="F55" s="89">
        <f t="shared" si="14"/>
        <v>61</v>
      </c>
      <c r="G55" s="110">
        <v>0</v>
      </c>
      <c r="H55" s="111"/>
      <c r="I55" s="111"/>
      <c r="J55" s="110">
        <v>0</v>
      </c>
      <c r="K55" s="110">
        <v>0</v>
      </c>
      <c r="L55" s="110"/>
      <c r="M55" s="75">
        <f t="shared" si="4"/>
        <v>0</v>
      </c>
      <c r="N55" s="110">
        <v>2</v>
      </c>
      <c r="O55" s="111"/>
      <c r="P55" s="111"/>
      <c r="Q55" s="110">
        <v>23</v>
      </c>
      <c r="R55" s="110">
        <v>36</v>
      </c>
      <c r="S55" s="111"/>
      <c r="T55" s="75">
        <f t="shared" si="5"/>
        <v>61</v>
      </c>
      <c r="U55" s="89">
        <f t="shared" si="17"/>
        <v>2</v>
      </c>
      <c r="V55" s="56">
        <f t="shared" si="17"/>
        <v>0</v>
      </c>
      <c r="W55" s="56">
        <f t="shared" si="17"/>
        <v>0</v>
      </c>
      <c r="X55" s="89">
        <f t="shared" si="16"/>
        <v>23</v>
      </c>
      <c r="Y55" s="89">
        <f t="shared" si="16"/>
        <v>36</v>
      </c>
      <c r="Z55" s="75">
        <f t="shared" si="16"/>
        <v>0</v>
      </c>
      <c r="AA55" s="75">
        <f t="shared" si="16"/>
        <v>61</v>
      </c>
      <c r="AB55" s="90">
        <f t="shared" si="7"/>
        <v>42.800000000000004</v>
      </c>
      <c r="AC55" s="90">
        <f t="shared" si="8"/>
        <v>70.16393442622952</v>
      </c>
      <c r="AD55" s="93">
        <f t="shared" si="15"/>
        <v>5</v>
      </c>
      <c r="AE55" s="49">
        <v>107</v>
      </c>
      <c r="AF55" s="78"/>
    </row>
    <row r="56" spans="1:32" ht="24.75" customHeight="1">
      <c r="A56" s="175"/>
      <c r="B56" s="178"/>
      <c r="C56" s="52" t="s">
        <v>163</v>
      </c>
      <c r="D56" s="89">
        <v>0</v>
      </c>
      <c r="E56" s="89">
        <v>12</v>
      </c>
      <c r="F56" s="89">
        <f t="shared" si="14"/>
        <v>12</v>
      </c>
      <c r="G56" s="111"/>
      <c r="H56" s="111"/>
      <c r="I56" s="111"/>
      <c r="J56" s="110">
        <v>0</v>
      </c>
      <c r="K56" s="110">
        <v>0</v>
      </c>
      <c r="L56" s="110"/>
      <c r="M56" s="75">
        <f t="shared" si="4"/>
        <v>0</v>
      </c>
      <c r="N56" s="111"/>
      <c r="O56" s="111"/>
      <c r="P56" s="111"/>
      <c r="Q56" s="110">
        <v>6</v>
      </c>
      <c r="R56" s="110">
        <v>6</v>
      </c>
      <c r="S56" s="111"/>
      <c r="T56" s="75">
        <f t="shared" si="5"/>
        <v>12</v>
      </c>
      <c r="U56" s="89">
        <f t="shared" si="17"/>
        <v>0</v>
      </c>
      <c r="V56" s="56">
        <f t="shared" si="17"/>
        <v>0</v>
      </c>
      <c r="W56" s="56">
        <f t="shared" si="17"/>
        <v>0</v>
      </c>
      <c r="X56" s="89">
        <f t="shared" si="16"/>
        <v>6</v>
      </c>
      <c r="Y56" s="89">
        <f t="shared" si="16"/>
        <v>6</v>
      </c>
      <c r="Z56" s="75">
        <f t="shared" si="16"/>
        <v>0</v>
      </c>
      <c r="AA56" s="75">
        <f t="shared" si="16"/>
        <v>12</v>
      </c>
      <c r="AB56" s="90">
        <f t="shared" si="7"/>
        <v>8.4</v>
      </c>
      <c r="AC56" s="90">
        <f t="shared" si="8"/>
        <v>70</v>
      </c>
      <c r="AD56" s="93">
        <f t="shared" si="15"/>
        <v>5</v>
      </c>
      <c r="AE56" s="49">
        <v>108</v>
      </c>
      <c r="AF56" s="78"/>
    </row>
    <row r="57" spans="1:32" ht="24.75" customHeight="1">
      <c r="A57" s="175"/>
      <c r="B57" s="178"/>
      <c r="C57" s="52" t="s">
        <v>82</v>
      </c>
      <c r="D57" s="89">
        <v>0</v>
      </c>
      <c r="E57" s="89">
        <v>6</v>
      </c>
      <c r="F57" s="89">
        <f t="shared" si="14"/>
        <v>6</v>
      </c>
      <c r="G57" s="111"/>
      <c r="H57" s="110">
        <v>2</v>
      </c>
      <c r="I57" s="110"/>
      <c r="J57" s="110">
        <v>1</v>
      </c>
      <c r="K57" s="110">
        <v>3</v>
      </c>
      <c r="L57" s="110"/>
      <c r="M57" s="75">
        <f t="shared" si="4"/>
        <v>6</v>
      </c>
      <c r="N57" s="111"/>
      <c r="O57" s="110">
        <v>0</v>
      </c>
      <c r="P57" s="111"/>
      <c r="Q57" s="110">
        <v>0</v>
      </c>
      <c r="R57" s="110">
        <v>0</v>
      </c>
      <c r="S57" s="111"/>
      <c r="T57" s="75">
        <f t="shared" si="5"/>
        <v>0</v>
      </c>
      <c r="U57" s="89">
        <f t="shared" si="17"/>
        <v>0</v>
      </c>
      <c r="V57" s="56">
        <f t="shared" si="17"/>
        <v>2</v>
      </c>
      <c r="W57" s="56">
        <f t="shared" si="17"/>
        <v>0</v>
      </c>
      <c r="X57" s="89">
        <f t="shared" si="16"/>
        <v>1</v>
      </c>
      <c r="Y57" s="89">
        <f t="shared" si="16"/>
        <v>3</v>
      </c>
      <c r="Z57" s="75">
        <f t="shared" si="16"/>
        <v>0</v>
      </c>
      <c r="AA57" s="75">
        <f t="shared" si="16"/>
        <v>6</v>
      </c>
      <c r="AB57" s="90">
        <f t="shared" si="7"/>
        <v>3.4000000000000004</v>
      </c>
      <c r="AC57" s="90">
        <f t="shared" si="8"/>
        <v>56.66666666666668</v>
      </c>
      <c r="AD57" s="93">
        <f t="shared" si="15"/>
        <v>5</v>
      </c>
      <c r="AE57" s="49">
        <v>109</v>
      </c>
      <c r="AF57" s="78"/>
    </row>
    <row r="58" spans="1:32" ht="24.75" customHeight="1">
      <c r="A58" s="176"/>
      <c r="B58" s="179"/>
      <c r="C58" s="52" t="s">
        <v>159</v>
      </c>
      <c r="D58" s="89">
        <f>+D57+D56+D55+D54+D53+D52+D51+D50+D49+D48+D47+D46+D45+D44+D43+D42+D41+D40+D39+D38+D37+D36+D35</f>
        <v>20</v>
      </c>
      <c r="E58" s="89">
        <f aca="true" t="shared" si="18" ref="E58:S58">+E57+E56+E55+E54+E53+E52+E51+E50+E49+E48+E47+E46+E45+E44+E43+E42+E41+E40+E39+E38+E37+E36+E35</f>
        <v>289</v>
      </c>
      <c r="F58" s="89">
        <f t="shared" si="18"/>
        <v>309</v>
      </c>
      <c r="G58" s="110">
        <f t="shared" si="18"/>
        <v>5</v>
      </c>
      <c r="H58" s="110">
        <f t="shared" si="18"/>
        <v>8</v>
      </c>
      <c r="I58" s="110"/>
      <c r="J58" s="110">
        <f t="shared" si="18"/>
        <v>28</v>
      </c>
      <c r="K58" s="110">
        <f t="shared" si="18"/>
        <v>13</v>
      </c>
      <c r="L58" s="110"/>
      <c r="M58" s="75">
        <f t="shared" si="4"/>
        <v>54</v>
      </c>
      <c r="N58" s="110">
        <f t="shared" si="18"/>
        <v>9</v>
      </c>
      <c r="O58" s="110">
        <f t="shared" si="18"/>
        <v>0</v>
      </c>
      <c r="P58" s="110">
        <f t="shared" si="18"/>
        <v>10</v>
      </c>
      <c r="Q58" s="110">
        <f t="shared" si="18"/>
        <v>66</v>
      </c>
      <c r="R58" s="110">
        <f t="shared" si="18"/>
        <v>170</v>
      </c>
      <c r="S58" s="110">
        <f t="shared" si="18"/>
        <v>0</v>
      </c>
      <c r="T58" s="75">
        <f t="shared" si="5"/>
        <v>255</v>
      </c>
      <c r="U58" s="89">
        <f t="shared" si="17"/>
        <v>14</v>
      </c>
      <c r="V58" s="56">
        <f t="shared" si="17"/>
        <v>8</v>
      </c>
      <c r="W58" s="56">
        <f t="shared" si="17"/>
        <v>10</v>
      </c>
      <c r="X58" s="89">
        <f t="shared" si="16"/>
        <v>94</v>
      </c>
      <c r="Y58" s="89">
        <f t="shared" si="16"/>
        <v>183</v>
      </c>
      <c r="Z58" s="75">
        <f t="shared" si="16"/>
        <v>0</v>
      </c>
      <c r="AA58" s="75">
        <f t="shared" si="16"/>
        <v>309</v>
      </c>
      <c r="AB58" s="90">
        <f t="shared" si="7"/>
        <v>209.8</v>
      </c>
      <c r="AC58" s="90">
        <f t="shared" si="8"/>
        <v>67.89644012944984</v>
      </c>
      <c r="AD58" s="93">
        <f t="shared" si="15"/>
        <v>5</v>
      </c>
      <c r="AE58" s="49"/>
      <c r="AF58" s="78"/>
    </row>
    <row r="59" spans="1:32" ht="24.75" customHeight="1">
      <c r="A59" s="174">
        <v>7</v>
      </c>
      <c r="B59" s="177" t="s">
        <v>100</v>
      </c>
      <c r="C59" s="52" t="s">
        <v>61</v>
      </c>
      <c r="D59" s="89">
        <v>0</v>
      </c>
      <c r="E59" s="89">
        <v>1</v>
      </c>
      <c r="F59" s="89">
        <f>+E59+D59</f>
        <v>1</v>
      </c>
      <c r="G59" s="111"/>
      <c r="H59" s="111"/>
      <c r="I59" s="111"/>
      <c r="J59" s="110">
        <v>0</v>
      </c>
      <c r="K59" s="111"/>
      <c r="L59" s="111"/>
      <c r="M59" s="75">
        <f t="shared" si="4"/>
        <v>0</v>
      </c>
      <c r="N59" s="111"/>
      <c r="O59" s="111"/>
      <c r="P59" s="111"/>
      <c r="Q59" s="110">
        <v>1</v>
      </c>
      <c r="R59" s="111"/>
      <c r="S59" s="111"/>
      <c r="T59" s="75">
        <f t="shared" si="5"/>
        <v>1</v>
      </c>
      <c r="U59" s="89">
        <f t="shared" si="17"/>
        <v>0</v>
      </c>
      <c r="V59" s="56">
        <f t="shared" si="17"/>
        <v>0</v>
      </c>
      <c r="W59" s="56">
        <f t="shared" si="17"/>
        <v>0</v>
      </c>
      <c r="X59" s="89">
        <f t="shared" si="16"/>
        <v>1</v>
      </c>
      <c r="Y59" s="89">
        <f t="shared" si="16"/>
        <v>0</v>
      </c>
      <c r="Z59" s="75">
        <f t="shared" si="16"/>
        <v>0</v>
      </c>
      <c r="AA59" s="75">
        <f t="shared" si="16"/>
        <v>1</v>
      </c>
      <c r="AB59" s="90">
        <f t="shared" si="7"/>
        <v>0.6</v>
      </c>
      <c r="AC59" s="90">
        <f t="shared" si="8"/>
        <v>60</v>
      </c>
      <c r="AD59" s="93">
        <f t="shared" si="15"/>
        <v>5</v>
      </c>
      <c r="AE59" s="49">
        <v>20</v>
      </c>
      <c r="AF59" s="78"/>
    </row>
    <row r="60" spans="1:32" ht="24.75" customHeight="1">
      <c r="A60" s="175"/>
      <c r="B60" s="178"/>
      <c r="C60" s="52" t="s">
        <v>69</v>
      </c>
      <c r="D60" s="89">
        <v>0</v>
      </c>
      <c r="E60" s="89">
        <v>1</v>
      </c>
      <c r="F60" s="89">
        <f>+E60+D60</f>
        <v>1</v>
      </c>
      <c r="G60" s="111"/>
      <c r="H60" s="111"/>
      <c r="I60" s="111"/>
      <c r="J60" s="110">
        <v>0</v>
      </c>
      <c r="K60" s="111"/>
      <c r="L60" s="111"/>
      <c r="M60" s="75">
        <f t="shared" si="4"/>
        <v>0</v>
      </c>
      <c r="N60" s="111"/>
      <c r="O60" s="111"/>
      <c r="P60" s="111"/>
      <c r="Q60" s="110">
        <v>1</v>
      </c>
      <c r="R60" s="111"/>
      <c r="S60" s="111"/>
      <c r="T60" s="75">
        <f t="shared" si="5"/>
        <v>1</v>
      </c>
      <c r="U60" s="89">
        <f t="shared" si="17"/>
        <v>0</v>
      </c>
      <c r="V60" s="56">
        <f t="shared" si="17"/>
        <v>0</v>
      </c>
      <c r="W60" s="56">
        <f t="shared" si="17"/>
        <v>0</v>
      </c>
      <c r="X60" s="89">
        <f t="shared" si="16"/>
        <v>1</v>
      </c>
      <c r="Y60" s="89">
        <f t="shared" si="16"/>
        <v>0</v>
      </c>
      <c r="Z60" s="75">
        <f t="shared" si="16"/>
        <v>0</v>
      </c>
      <c r="AA60" s="75">
        <f t="shared" si="16"/>
        <v>1</v>
      </c>
      <c r="AB60" s="90">
        <f t="shared" si="7"/>
        <v>0.6</v>
      </c>
      <c r="AC60" s="90">
        <f t="shared" si="8"/>
        <v>60</v>
      </c>
      <c r="AD60" s="93">
        <f t="shared" si="15"/>
        <v>5</v>
      </c>
      <c r="AE60" s="49">
        <v>21</v>
      </c>
      <c r="AF60" s="78"/>
    </row>
    <row r="61" spans="1:32" ht="24.75" customHeight="1">
      <c r="A61" s="175"/>
      <c r="B61" s="178"/>
      <c r="C61" s="52" t="s">
        <v>101</v>
      </c>
      <c r="D61" s="89">
        <v>0</v>
      </c>
      <c r="E61" s="89">
        <v>13</v>
      </c>
      <c r="F61" s="89">
        <f>+E61+D61</f>
        <v>13</v>
      </c>
      <c r="G61" s="111"/>
      <c r="H61" s="111"/>
      <c r="I61" s="111"/>
      <c r="J61" s="110">
        <v>0</v>
      </c>
      <c r="K61" s="111"/>
      <c r="L61" s="111"/>
      <c r="M61" s="75">
        <f t="shared" si="4"/>
        <v>0</v>
      </c>
      <c r="N61" s="111"/>
      <c r="O61" s="111"/>
      <c r="P61" s="111"/>
      <c r="Q61" s="110">
        <v>13</v>
      </c>
      <c r="R61" s="111"/>
      <c r="S61" s="111"/>
      <c r="T61" s="75">
        <f t="shared" si="5"/>
        <v>13</v>
      </c>
      <c r="U61" s="89">
        <f t="shared" si="17"/>
        <v>0</v>
      </c>
      <c r="V61" s="56">
        <f t="shared" si="17"/>
        <v>0</v>
      </c>
      <c r="W61" s="56">
        <f t="shared" si="17"/>
        <v>0</v>
      </c>
      <c r="X61" s="89">
        <f t="shared" si="16"/>
        <v>13</v>
      </c>
      <c r="Y61" s="89">
        <f t="shared" si="16"/>
        <v>0</v>
      </c>
      <c r="Z61" s="75">
        <f t="shared" si="16"/>
        <v>0</v>
      </c>
      <c r="AA61" s="75">
        <f t="shared" si="16"/>
        <v>13</v>
      </c>
      <c r="AB61" s="90">
        <f t="shared" si="7"/>
        <v>7.8</v>
      </c>
      <c r="AC61" s="90">
        <f t="shared" si="8"/>
        <v>60</v>
      </c>
      <c r="AD61" s="93">
        <f t="shared" si="15"/>
        <v>5</v>
      </c>
      <c r="AE61" s="49">
        <v>64</v>
      </c>
      <c r="AF61" s="78"/>
    </row>
    <row r="62" spans="1:32" ht="24.75" customHeight="1">
      <c r="A62" s="175"/>
      <c r="B62" s="178"/>
      <c r="C62" s="52" t="s">
        <v>106</v>
      </c>
      <c r="D62" s="89">
        <v>0</v>
      </c>
      <c r="E62" s="89">
        <v>10</v>
      </c>
      <c r="F62" s="89">
        <f>+E62+D62</f>
        <v>10</v>
      </c>
      <c r="G62" s="111"/>
      <c r="H62" s="111"/>
      <c r="I62" s="111"/>
      <c r="J62" s="110">
        <v>10</v>
      </c>
      <c r="K62" s="111"/>
      <c r="L62" s="111"/>
      <c r="M62" s="75">
        <f t="shared" si="4"/>
        <v>10</v>
      </c>
      <c r="N62" s="111"/>
      <c r="O62" s="111"/>
      <c r="P62" s="111"/>
      <c r="Q62" s="110">
        <v>0</v>
      </c>
      <c r="R62" s="111"/>
      <c r="S62" s="111"/>
      <c r="T62" s="75">
        <f t="shared" si="5"/>
        <v>0</v>
      </c>
      <c r="U62" s="89">
        <f t="shared" si="17"/>
        <v>0</v>
      </c>
      <c r="V62" s="56">
        <f t="shared" si="17"/>
        <v>0</v>
      </c>
      <c r="W62" s="56">
        <f t="shared" si="17"/>
        <v>0</v>
      </c>
      <c r="X62" s="89">
        <f t="shared" si="16"/>
        <v>10</v>
      </c>
      <c r="Y62" s="89">
        <f t="shared" si="16"/>
        <v>0</v>
      </c>
      <c r="Z62" s="75">
        <f t="shared" si="16"/>
        <v>0</v>
      </c>
      <c r="AA62" s="75">
        <f t="shared" si="16"/>
        <v>10</v>
      </c>
      <c r="AB62" s="90">
        <f t="shared" si="7"/>
        <v>6</v>
      </c>
      <c r="AC62" s="90">
        <f t="shared" si="8"/>
        <v>60</v>
      </c>
      <c r="AD62" s="93">
        <f t="shared" si="15"/>
        <v>5</v>
      </c>
      <c r="AE62" s="49">
        <v>65</v>
      </c>
      <c r="AF62" s="78"/>
    </row>
    <row r="63" spans="1:32" ht="24.75" customHeight="1">
      <c r="A63" s="176"/>
      <c r="B63" s="179"/>
      <c r="C63" s="52" t="s">
        <v>159</v>
      </c>
      <c r="D63" s="89">
        <f>+D62+D61+D60+D59</f>
        <v>0</v>
      </c>
      <c r="E63" s="89">
        <f aca="true" t="shared" si="19" ref="E63:S63">+E62+E61+E60+E59</f>
        <v>25</v>
      </c>
      <c r="F63" s="89">
        <f t="shared" si="19"/>
        <v>25</v>
      </c>
      <c r="G63" s="110">
        <f t="shared" si="19"/>
        <v>0</v>
      </c>
      <c r="H63" s="110">
        <f t="shared" si="19"/>
        <v>0</v>
      </c>
      <c r="I63" s="110"/>
      <c r="J63" s="110">
        <f t="shared" si="19"/>
        <v>10</v>
      </c>
      <c r="K63" s="110">
        <f t="shared" si="19"/>
        <v>0</v>
      </c>
      <c r="L63" s="110"/>
      <c r="M63" s="75">
        <f t="shared" si="4"/>
        <v>10</v>
      </c>
      <c r="N63" s="110">
        <f t="shared" si="19"/>
        <v>0</v>
      </c>
      <c r="O63" s="110">
        <f t="shared" si="19"/>
        <v>0</v>
      </c>
      <c r="P63" s="110">
        <f t="shared" si="19"/>
        <v>0</v>
      </c>
      <c r="Q63" s="110">
        <f t="shared" si="19"/>
        <v>15</v>
      </c>
      <c r="R63" s="110">
        <f t="shared" si="19"/>
        <v>0</v>
      </c>
      <c r="S63" s="110">
        <f t="shared" si="19"/>
        <v>0</v>
      </c>
      <c r="T63" s="75">
        <f t="shared" si="5"/>
        <v>15</v>
      </c>
      <c r="U63" s="89">
        <f t="shared" si="17"/>
        <v>0</v>
      </c>
      <c r="V63" s="56">
        <f t="shared" si="17"/>
        <v>0</v>
      </c>
      <c r="W63" s="56">
        <f t="shared" si="17"/>
        <v>0</v>
      </c>
      <c r="X63" s="89">
        <f t="shared" si="16"/>
        <v>25</v>
      </c>
      <c r="Y63" s="89">
        <f t="shared" si="16"/>
        <v>0</v>
      </c>
      <c r="Z63" s="75">
        <f t="shared" si="16"/>
        <v>0</v>
      </c>
      <c r="AA63" s="75">
        <f t="shared" si="16"/>
        <v>25</v>
      </c>
      <c r="AB63" s="90">
        <f t="shared" si="7"/>
        <v>15</v>
      </c>
      <c r="AC63" s="90">
        <f t="shared" si="8"/>
        <v>60</v>
      </c>
      <c r="AD63" s="93">
        <f t="shared" si="15"/>
        <v>5</v>
      </c>
      <c r="AE63" s="49"/>
      <c r="AF63" s="78"/>
    </row>
    <row r="64" spans="1:32" ht="24.75" customHeight="1">
      <c r="A64" s="174">
        <v>8</v>
      </c>
      <c r="B64" s="177" t="s">
        <v>185</v>
      </c>
      <c r="C64" s="52" t="s">
        <v>27</v>
      </c>
      <c r="D64" s="89">
        <v>2</v>
      </c>
      <c r="E64" s="89">
        <v>0</v>
      </c>
      <c r="F64" s="89">
        <f>+E64+D64</f>
        <v>2</v>
      </c>
      <c r="G64" s="111"/>
      <c r="H64" s="111"/>
      <c r="I64" s="111"/>
      <c r="J64" s="110">
        <v>0</v>
      </c>
      <c r="K64" s="111"/>
      <c r="L64" s="111"/>
      <c r="M64" s="75">
        <f t="shared" si="4"/>
        <v>0</v>
      </c>
      <c r="N64" s="111"/>
      <c r="O64" s="111"/>
      <c r="P64" s="111"/>
      <c r="Q64" s="110">
        <v>2</v>
      </c>
      <c r="R64" s="111"/>
      <c r="S64" s="111"/>
      <c r="T64" s="75">
        <f t="shared" si="5"/>
        <v>2</v>
      </c>
      <c r="U64" s="89">
        <f t="shared" si="17"/>
        <v>0</v>
      </c>
      <c r="V64" s="56">
        <f t="shared" si="17"/>
        <v>0</v>
      </c>
      <c r="W64" s="56">
        <f t="shared" si="17"/>
        <v>0</v>
      </c>
      <c r="X64" s="89">
        <f t="shared" si="16"/>
        <v>2</v>
      </c>
      <c r="Y64" s="89">
        <f t="shared" si="16"/>
        <v>0</v>
      </c>
      <c r="Z64" s="75">
        <f t="shared" si="16"/>
        <v>0</v>
      </c>
      <c r="AA64" s="75">
        <f t="shared" si="16"/>
        <v>2</v>
      </c>
      <c r="AB64" s="90">
        <f t="shared" si="7"/>
        <v>1.2</v>
      </c>
      <c r="AC64" s="90">
        <f t="shared" si="8"/>
        <v>60</v>
      </c>
      <c r="AD64" s="93">
        <f t="shared" si="15"/>
        <v>5</v>
      </c>
      <c r="AE64" s="49">
        <v>44</v>
      </c>
      <c r="AF64" s="78"/>
    </row>
    <row r="65" spans="1:32" ht="24.75" customHeight="1">
      <c r="A65" s="175"/>
      <c r="B65" s="178"/>
      <c r="C65" s="52" t="s">
        <v>45</v>
      </c>
      <c r="D65" s="89">
        <v>0</v>
      </c>
      <c r="E65" s="89">
        <v>6</v>
      </c>
      <c r="F65" s="89">
        <f>+E65+D65</f>
        <v>6</v>
      </c>
      <c r="G65" s="110">
        <v>0</v>
      </c>
      <c r="H65" s="111"/>
      <c r="I65" s="111"/>
      <c r="J65" s="110">
        <v>0</v>
      </c>
      <c r="K65" s="110">
        <v>0</v>
      </c>
      <c r="L65" s="110"/>
      <c r="M65" s="75">
        <f t="shared" si="4"/>
        <v>0</v>
      </c>
      <c r="N65" s="110">
        <v>1</v>
      </c>
      <c r="O65" s="111"/>
      <c r="P65" s="111"/>
      <c r="Q65" s="110">
        <v>3</v>
      </c>
      <c r="R65" s="110">
        <v>2</v>
      </c>
      <c r="S65" s="111"/>
      <c r="T65" s="75">
        <f t="shared" si="5"/>
        <v>6</v>
      </c>
      <c r="U65" s="89">
        <f t="shared" si="17"/>
        <v>1</v>
      </c>
      <c r="V65" s="56">
        <f t="shared" si="17"/>
        <v>0</v>
      </c>
      <c r="W65" s="56">
        <f t="shared" si="17"/>
        <v>0</v>
      </c>
      <c r="X65" s="89">
        <f t="shared" si="16"/>
        <v>3</v>
      </c>
      <c r="Y65" s="89">
        <f t="shared" si="16"/>
        <v>2</v>
      </c>
      <c r="Z65" s="75">
        <f t="shared" si="16"/>
        <v>0</v>
      </c>
      <c r="AA65" s="75">
        <f t="shared" si="16"/>
        <v>6</v>
      </c>
      <c r="AB65" s="90">
        <f t="shared" si="7"/>
        <v>3.5</v>
      </c>
      <c r="AC65" s="90">
        <f t="shared" si="8"/>
        <v>58.333333333333336</v>
      </c>
      <c r="AD65" s="93">
        <f t="shared" si="15"/>
        <v>5</v>
      </c>
      <c r="AE65" s="49">
        <v>45</v>
      </c>
      <c r="AF65" s="78"/>
    </row>
    <row r="66" spans="1:32" ht="24.75" customHeight="1">
      <c r="A66" s="175"/>
      <c r="B66" s="178"/>
      <c r="C66" s="52" t="s">
        <v>28</v>
      </c>
      <c r="D66" s="89">
        <v>4</v>
      </c>
      <c r="E66" s="89">
        <v>0</v>
      </c>
      <c r="F66" s="89">
        <f>+E66+D66</f>
        <v>4</v>
      </c>
      <c r="G66" s="111"/>
      <c r="H66" s="111"/>
      <c r="I66" s="111"/>
      <c r="J66" s="110">
        <v>0</v>
      </c>
      <c r="K66" s="110">
        <v>0</v>
      </c>
      <c r="L66" s="110"/>
      <c r="M66" s="75">
        <f t="shared" si="4"/>
        <v>0</v>
      </c>
      <c r="N66" s="111"/>
      <c r="O66" s="111"/>
      <c r="P66" s="111"/>
      <c r="Q66" s="110">
        <v>3</v>
      </c>
      <c r="R66" s="110">
        <v>1</v>
      </c>
      <c r="S66" s="111"/>
      <c r="T66" s="75">
        <f t="shared" si="5"/>
        <v>4</v>
      </c>
      <c r="U66" s="89">
        <f t="shared" si="17"/>
        <v>0</v>
      </c>
      <c r="V66" s="56">
        <f t="shared" si="17"/>
        <v>0</v>
      </c>
      <c r="W66" s="56">
        <f t="shared" si="17"/>
        <v>0</v>
      </c>
      <c r="X66" s="89">
        <f t="shared" si="16"/>
        <v>3</v>
      </c>
      <c r="Y66" s="89">
        <f t="shared" si="16"/>
        <v>1</v>
      </c>
      <c r="Z66" s="75">
        <f t="shared" si="16"/>
        <v>0</v>
      </c>
      <c r="AA66" s="75">
        <f t="shared" si="16"/>
        <v>4</v>
      </c>
      <c r="AB66" s="90">
        <f t="shared" si="7"/>
        <v>2.5999999999999996</v>
      </c>
      <c r="AC66" s="90">
        <f t="shared" si="8"/>
        <v>64.99999999999999</v>
      </c>
      <c r="AD66" s="93">
        <f t="shared" si="15"/>
        <v>5</v>
      </c>
      <c r="AE66" s="49">
        <v>46</v>
      </c>
      <c r="AF66" s="78"/>
    </row>
    <row r="67" spans="1:32" ht="24.75" customHeight="1">
      <c r="A67" s="175"/>
      <c r="B67" s="178"/>
      <c r="C67" s="52" t="s">
        <v>197</v>
      </c>
      <c r="D67" s="89">
        <v>1</v>
      </c>
      <c r="E67" s="89">
        <v>0</v>
      </c>
      <c r="F67" s="89">
        <f>+E67+D67</f>
        <v>1</v>
      </c>
      <c r="G67" s="110">
        <v>0</v>
      </c>
      <c r="H67" s="111"/>
      <c r="I67" s="111"/>
      <c r="J67" s="111"/>
      <c r="K67" s="111"/>
      <c r="L67" s="111"/>
      <c r="M67" s="75">
        <f t="shared" si="4"/>
        <v>0</v>
      </c>
      <c r="N67" s="110">
        <v>1</v>
      </c>
      <c r="O67" s="111"/>
      <c r="P67" s="111"/>
      <c r="Q67" s="111"/>
      <c r="R67" s="111"/>
      <c r="S67" s="111"/>
      <c r="T67" s="75">
        <f t="shared" si="5"/>
        <v>1</v>
      </c>
      <c r="U67" s="89">
        <f t="shared" si="17"/>
        <v>1</v>
      </c>
      <c r="V67" s="56">
        <f t="shared" si="17"/>
        <v>0</v>
      </c>
      <c r="W67" s="56">
        <f t="shared" si="17"/>
        <v>0</v>
      </c>
      <c r="X67" s="89">
        <f t="shared" si="16"/>
        <v>0</v>
      </c>
      <c r="Y67" s="89">
        <f t="shared" si="16"/>
        <v>0</v>
      </c>
      <c r="Z67" s="75">
        <f t="shared" si="16"/>
        <v>0</v>
      </c>
      <c r="AA67" s="75">
        <f t="shared" si="16"/>
        <v>1</v>
      </c>
      <c r="AB67" s="90">
        <f t="shared" si="7"/>
        <v>0.1</v>
      </c>
      <c r="AC67" s="90">
        <f t="shared" si="8"/>
        <v>10</v>
      </c>
      <c r="AD67" s="93">
        <f t="shared" si="15"/>
        <v>1.25</v>
      </c>
      <c r="AE67" s="49">
        <v>47</v>
      </c>
      <c r="AF67" s="78"/>
    </row>
    <row r="68" spans="1:32" ht="24.75" customHeight="1">
      <c r="A68" s="176"/>
      <c r="B68" s="179"/>
      <c r="C68" s="52" t="s">
        <v>159</v>
      </c>
      <c r="D68" s="89">
        <f>+D67+D66+D65+D64</f>
        <v>7</v>
      </c>
      <c r="E68" s="89">
        <f aca="true" t="shared" si="20" ref="E68:S68">+E67+E66+E65+E64</f>
        <v>6</v>
      </c>
      <c r="F68" s="89">
        <f t="shared" si="20"/>
        <v>13</v>
      </c>
      <c r="G68" s="110">
        <f t="shared" si="20"/>
        <v>0</v>
      </c>
      <c r="H68" s="110">
        <f t="shared" si="20"/>
        <v>0</v>
      </c>
      <c r="I68" s="110"/>
      <c r="J68" s="110">
        <f t="shared" si="20"/>
        <v>0</v>
      </c>
      <c r="K68" s="110">
        <f t="shared" si="20"/>
        <v>0</v>
      </c>
      <c r="L68" s="110"/>
      <c r="M68" s="75">
        <f t="shared" si="4"/>
        <v>0</v>
      </c>
      <c r="N68" s="110">
        <f t="shared" si="20"/>
        <v>2</v>
      </c>
      <c r="O68" s="110">
        <f t="shared" si="20"/>
        <v>0</v>
      </c>
      <c r="P68" s="110">
        <f t="shared" si="20"/>
        <v>0</v>
      </c>
      <c r="Q68" s="110">
        <f t="shared" si="20"/>
        <v>8</v>
      </c>
      <c r="R68" s="110">
        <f t="shared" si="20"/>
        <v>3</v>
      </c>
      <c r="S68" s="110">
        <f t="shared" si="20"/>
        <v>0</v>
      </c>
      <c r="T68" s="75">
        <f t="shared" si="5"/>
        <v>13</v>
      </c>
      <c r="U68" s="89">
        <f t="shared" si="17"/>
        <v>2</v>
      </c>
      <c r="V68" s="56">
        <f t="shared" si="17"/>
        <v>0</v>
      </c>
      <c r="W68" s="56">
        <f t="shared" si="17"/>
        <v>0</v>
      </c>
      <c r="X68" s="89">
        <f t="shared" si="16"/>
        <v>8</v>
      </c>
      <c r="Y68" s="89">
        <f t="shared" si="16"/>
        <v>3</v>
      </c>
      <c r="Z68" s="75">
        <f t="shared" si="16"/>
        <v>0</v>
      </c>
      <c r="AA68" s="75">
        <f t="shared" si="16"/>
        <v>13</v>
      </c>
      <c r="AB68" s="90">
        <f t="shared" si="7"/>
        <v>7.4</v>
      </c>
      <c r="AC68" s="90">
        <f t="shared" si="8"/>
        <v>56.92307692307692</v>
      </c>
      <c r="AD68" s="93">
        <f t="shared" si="15"/>
        <v>5</v>
      </c>
      <c r="AE68" s="49"/>
      <c r="AF68" s="78"/>
    </row>
    <row r="69" spans="1:32" s="46" customFormat="1" ht="24.75" customHeight="1">
      <c r="A69" s="166" t="s">
        <v>321</v>
      </c>
      <c r="B69" s="166"/>
      <c r="C69" s="166"/>
      <c r="D69" s="85">
        <f>+D70+D71+D80+D97+D105+D110+D118</f>
        <v>90</v>
      </c>
      <c r="E69" s="85">
        <f aca="true" t="shared" si="21" ref="E69:S69">+E70+E71+E80+E97+E105+E110+E118</f>
        <v>80</v>
      </c>
      <c r="F69" s="85">
        <f t="shared" si="21"/>
        <v>170</v>
      </c>
      <c r="G69" s="112">
        <f t="shared" si="21"/>
        <v>0</v>
      </c>
      <c r="H69" s="112">
        <f t="shared" si="21"/>
        <v>7</v>
      </c>
      <c r="I69" s="112"/>
      <c r="J69" s="112">
        <f t="shared" si="21"/>
        <v>6</v>
      </c>
      <c r="K69" s="112">
        <f t="shared" si="21"/>
        <v>3</v>
      </c>
      <c r="L69" s="112"/>
      <c r="M69" s="84">
        <f t="shared" si="4"/>
        <v>16</v>
      </c>
      <c r="N69" s="112">
        <f t="shared" si="21"/>
        <v>2</v>
      </c>
      <c r="O69" s="112">
        <f t="shared" si="21"/>
        <v>1</v>
      </c>
      <c r="P69" s="112">
        <f t="shared" si="21"/>
        <v>13</v>
      </c>
      <c r="Q69" s="112">
        <f t="shared" si="21"/>
        <v>85</v>
      </c>
      <c r="R69" s="112">
        <f t="shared" si="21"/>
        <v>48</v>
      </c>
      <c r="S69" s="112">
        <f t="shared" si="21"/>
        <v>6</v>
      </c>
      <c r="T69" s="84">
        <f t="shared" si="5"/>
        <v>155</v>
      </c>
      <c r="U69" s="85">
        <f t="shared" si="17"/>
        <v>2</v>
      </c>
      <c r="V69" s="86">
        <f t="shared" si="17"/>
        <v>8</v>
      </c>
      <c r="W69" s="86">
        <f t="shared" si="17"/>
        <v>13</v>
      </c>
      <c r="X69" s="85">
        <f t="shared" si="16"/>
        <v>91</v>
      </c>
      <c r="Y69" s="85">
        <f t="shared" si="16"/>
        <v>51</v>
      </c>
      <c r="Z69" s="84">
        <f t="shared" si="16"/>
        <v>6</v>
      </c>
      <c r="AA69" s="84">
        <f t="shared" si="16"/>
        <v>171</v>
      </c>
      <c r="AB69" s="87">
        <f t="shared" si="7"/>
        <v>108.4</v>
      </c>
      <c r="AC69" s="87">
        <f t="shared" si="8"/>
        <v>63.76470588235294</v>
      </c>
      <c r="AD69" s="93">
        <f t="shared" si="15"/>
        <v>5</v>
      </c>
      <c r="AE69" s="82"/>
      <c r="AF69" s="88"/>
    </row>
    <row r="70" spans="1:32" ht="24.75" customHeight="1">
      <c r="A70" s="50">
        <v>1</v>
      </c>
      <c r="B70" s="55" t="s">
        <v>34</v>
      </c>
      <c r="C70" s="52" t="s">
        <v>35</v>
      </c>
      <c r="D70" s="89">
        <v>0</v>
      </c>
      <c r="E70" s="89">
        <v>4</v>
      </c>
      <c r="F70" s="89">
        <f aca="true" t="shared" si="22" ref="F70:F79">+E70+D70</f>
        <v>4</v>
      </c>
      <c r="G70" s="111"/>
      <c r="H70" s="111"/>
      <c r="I70" s="111"/>
      <c r="J70" s="110">
        <v>0</v>
      </c>
      <c r="K70" s="111"/>
      <c r="L70" s="111"/>
      <c r="M70" s="75">
        <f t="shared" si="4"/>
        <v>0</v>
      </c>
      <c r="N70" s="111"/>
      <c r="O70" s="111"/>
      <c r="P70" s="111"/>
      <c r="Q70" s="110">
        <v>4</v>
      </c>
      <c r="R70" s="111"/>
      <c r="S70" s="111"/>
      <c r="T70" s="75">
        <f t="shared" si="5"/>
        <v>4</v>
      </c>
      <c r="U70" s="89">
        <f t="shared" si="17"/>
        <v>0</v>
      </c>
      <c r="V70" s="56">
        <f t="shared" si="17"/>
        <v>0</v>
      </c>
      <c r="W70" s="56">
        <f t="shared" si="17"/>
        <v>0</v>
      </c>
      <c r="X70" s="89">
        <f t="shared" si="16"/>
        <v>4</v>
      </c>
      <c r="Y70" s="89">
        <f t="shared" si="16"/>
        <v>0</v>
      </c>
      <c r="Z70" s="75">
        <f t="shared" si="16"/>
        <v>0</v>
      </c>
      <c r="AA70" s="75">
        <f t="shared" si="16"/>
        <v>4</v>
      </c>
      <c r="AB70" s="90">
        <f t="shared" si="7"/>
        <v>2.4</v>
      </c>
      <c r="AC70" s="90">
        <f t="shared" si="8"/>
        <v>60</v>
      </c>
      <c r="AD70" s="93">
        <f aca="true" t="shared" si="23" ref="AD70:AD101">IF(AC70*5/40&gt;5,5,AC70*5/40)</f>
        <v>5</v>
      </c>
      <c r="AE70" s="49">
        <v>24</v>
      </c>
      <c r="AF70" s="78"/>
    </row>
    <row r="71" spans="1:32" ht="24.75" customHeight="1">
      <c r="A71" s="50">
        <v>2</v>
      </c>
      <c r="B71" s="55" t="s">
        <v>334</v>
      </c>
      <c r="C71" s="52" t="s">
        <v>29</v>
      </c>
      <c r="D71" s="89">
        <v>2</v>
      </c>
      <c r="E71" s="89">
        <v>1</v>
      </c>
      <c r="F71" s="89">
        <f t="shared" si="22"/>
        <v>3</v>
      </c>
      <c r="G71" s="111"/>
      <c r="H71" s="111"/>
      <c r="I71" s="111"/>
      <c r="J71" s="110">
        <v>0</v>
      </c>
      <c r="K71" s="110">
        <v>0</v>
      </c>
      <c r="L71" s="110"/>
      <c r="M71" s="75">
        <f aca="true" t="shared" si="24" ref="M71:M133">+L71+K71+J71+I71+H71+G71</f>
        <v>0</v>
      </c>
      <c r="N71" s="111"/>
      <c r="O71" s="111"/>
      <c r="P71" s="111"/>
      <c r="Q71" s="110">
        <v>1</v>
      </c>
      <c r="R71" s="110">
        <v>3</v>
      </c>
      <c r="S71" s="111"/>
      <c r="T71" s="75">
        <f aca="true" t="shared" si="25" ref="T71:T133">+S71+R71+Q71+P71+O71+N71</f>
        <v>4</v>
      </c>
      <c r="U71" s="89">
        <f t="shared" si="17"/>
        <v>0</v>
      </c>
      <c r="V71" s="56">
        <f t="shared" si="17"/>
        <v>0</v>
      </c>
      <c r="W71" s="56">
        <f t="shared" si="17"/>
        <v>0</v>
      </c>
      <c r="X71" s="89">
        <f t="shared" si="16"/>
        <v>1</v>
      </c>
      <c r="Y71" s="89">
        <f t="shared" si="16"/>
        <v>3</v>
      </c>
      <c r="Z71" s="75">
        <f t="shared" si="16"/>
        <v>0</v>
      </c>
      <c r="AA71" s="75">
        <f t="shared" si="16"/>
        <v>4</v>
      </c>
      <c r="AB71" s="90">
        <f t="shared" si="7"/>
        <v>3.0000000000000004</v>
      </c>
      <c r="AC71" s="90">
        <f t="shared" si="8"/>
        <v>100.00000000000003</v>
      </c>
      <c r="AD71" s="93">
        <f t="shared" si="23"/>
        <v>5</v>
      </c>
      <c r="AE71" s="49">
        <v>34</v>
      </c>
      <c r="AF71" s="78"/>
    </row>
    <row r="72" spans="1:32" ht="24.75" customHeight="1">
      <c r="A72" s="174">
        <v>3</v>
      </c>
      <c r="B72" s="177" t="s">
        <v>181</v>
      </c>
      <c r="C72" s="52" t="s">
        <v>79</v>
      </c>
      <c r="D72" s="89">
        <v>0</v>
      </c>
      <c r="E72" s="89">
        <v>2</v>
      </c>
      <c r="F72" s="89">
        <f t="shared" si="22"/>
        <v>2</v>
      </c>
      <c r="G72" s="111"/>
      <c r="H72" s="110">
        <v>2</v>
      </c>
      <c r="I72" s="110"/>
      <c r="J72" s="111"/>
      <c r="K72" s="111"/>
      <c r="L72" s="111"/>
      <c r="M72" s="75">
        <f t="shared" si="24"/>
        <v>2</v>
      </c>
      <c r="N72" s="111"/>
      <c r="O72" s="110">
        <v>0</v>
      </c>
      <c r="P72" s="111"/>
      <c r="Q72" s="111"/>
      <c r="R72" s="111"/>
      <c r="S72" s="111"/>
      <c r="T72" s="75">
        <f t="shared" si="25"/>
        <v>0</v>
      </c>
      <c r="U72" s="89">
        <f t="shared" si="17"/>
        <v>0</v>
      </c>
      <c r="V72" s="56">
        <f t="shared" si="17"/>
        <v>2</v>
      </c>
      <c r="W72" s="56">
        <f t="shared" si="17"/>
        <v>0</v>
      </c>
      <c r="X72" s="89">
        <f t="shared" si="16"/>
        <v>0</v>
      </c>
      <c r="Y72" s="89">
        <f t="shared" si="16"/>
        <v>0</v>
      </c>
      <c r="Z72" s="75">
        <f t="shared" si="16"/>
        <v>0</v>
      </c>
      <c r="AA72" s="75">
        <f t="shared" si="16"/>
        <v>2</v>
      </c>
      <c r="AB72" s="90">
        <f aca="true" t="shared" si="26" ref="AB72:AB133">+Z72*1+Y72*0.8+X72*0.6+W72*0.4+V72*0.2+U72*0.1</f>
        <v>0.4</v>
      </c>
      <c r="AC72" s="90">
        <f aca="true" t="shared" si="27" ref="AC72:AC103">+AB72/F72*100</f>
        <v>20</v>
      </c>
      <c r="AD72" s="93">
        <f t="shared" si="23"/>
        <v>2.5</v>
      </c>
      <c r="AE72" s="49">
        <v>10</v>
      </c>
      <c r="AF72" s="78"/>
    </row>
    <row r="73" spans="1:32" ht="24.75" customHeight="1">
      <c r="A73" s="175"/>
      <c r="B73" s="178"/>
      <c r="C73" s="52" t="s">
        <v>253</v>
      </c>
      <c r="D73" s="89">
        <v>0</v>
      </c>
      <c r="E73" s="89">
        <v>9</v>
      </c>
      <c r="F73" s="89">
        <f t="shared" si="22"/>
        <v>9</v>
      </c>
      <c r="G73" s="111"/>
      <c r="H73" s="111"/>
      <c r="I73" s="111"/>
      <c r="J73" s="110">
        <v>0</v>
      </c>
      <c r="K73" s="111"/>
      <c r="L73" s="111"/>
      <c r="M73" s="75">
        <f t="shared" si="24"/>
        <v>0</v>
      </c>
      <c r="N73" s="111"/>
      <c r="O73" s="111"/>
      <c r="P73" s="110">
        <v>2</v>
      </c>
      <c r="Q73" s="110">
        <v>7</v>
      </c>
      <c r="R73" s="111"/>
      <c r="S73" s="111"/>
      <c r="T73" s="75">
        <f t="shared" si="25"/>
        <v>9</v>
      </c>
      <c r="U73" s="89">
        <f t="shared" si="17"/>
        <v>0</v>
      </c>
      <c r="V73" s="56">
        <f t="shared" si="17"/>
        <v>0</v>
      </c>
      <c r="W73" s="56">
        <f t="shared" si="17"/>
        <v>2</v>
      </c>
      <c r="X73" s="89">
        <f t="shared" si="16"/>
        <v>7</v>
      </c>
      <c r="Y73" s="89">
        <f t="shared" si="16"/>
        <v>0</v>
      </c>
      <c r="Z73" s="75">
        <f t="shared" si="16"/>
        <v>0</v>
      </c>
      <c r="AA73" s="75">
        <f t="shared" si="16"/>
        <v>9</v>
      </c>
      <c r="AB73" s="90">
        <f t="shared" si="26"/>
        <v>5</v>
      </c>
      <c r="AC73" s="90">
        <f t="shared" si="27"/>
        <v>55.55555555555556</v>
      </c>
      <c r="AD73" s="93">
        <f t="shared" si="23"/>
        <v>5</v>
      </c>
      <c r="AE73" s="49">
        <v>60</v>
      </c>
      <c r="AF73" s="78"/>
    </row>
    <row r="74" spans="1:32" ht="24.75" customHeight="1">
      <c r="A74" s="175"/>
      <c r="B74" s="178"/>
      <c r="C74" s="52" t="s">
        <v>142</v>
      </c>
      <c r="D74" s="89">
        <v>0</v>
      </c>
      <c r="E74" s="89">
        <v>1</v>
      </c>
      <c r="F74" s="89">
        <f t="shared" si="22"/>
        <v>1</v>
      </c>
      <c r="G74" s="111"/>
      <c r="H74" s="111"/>
      <c r="I74" s="111"/>
      <c r="J74" s="110">
        <v>0</v>
      </c>
      <c r="K74" s="111"/>
      <c r="L74" s="111"/>
      <c r="M74" s="75">
        <f t="shared" si="24"/>
        <v>0</v>
      </c>
      <c r="N74" s="111"/>
      <c r="O74" s="111"/>
      <c r="P74" s="111"/>
      <c r="Q74" s="110">
        <v>1</v>
      </c>
      <c r="R74" s="111"/>
      <c r="S74" s="111"/>
      <c r="T74" s="75">
        <f t="shared" si="25"/>
        <v>1</v>
      </c>
      <c r="U74" s="89">
        <f t="shared" si="17"/>
        <v>0</v>
      </c>
      <c r="V74" s="56">
        <f t="shared" si="17"/>
        <v>0</v>
      </c>
      <c r="W74" s="56">
        <f t="shared" si="17"/>
        <v>0</v>
      </c>
      <c r="X74" s="89">
        <f t="shared" si="16"/>
        <v>1</v>
      </c>
      <c r="Y74" s="89">
        <f t="shared" si="16"/>
        <v>0</v>
      </c>
      <c r="Z74" s="75">
        <f t="shared" si="16"/>
        <v>0</v>
      </c>
      <c r="AA74" s="75">
        <f t="shared" si="16"/>
        <v>1</v>
      </c>
      <c r="AB74" s="90">
        <f t="shared" si="26"/>
        <v>0.6</v>
      </c>
      <c r="AC74" s="90">
        <f t="shared" si="27"/>
        <v>60</v>
      </c>
      <c r="AD74" s="93">
        <f t="shared" si="23"/>
        <v>5</v>
      </c>
      <c r="AE74" s="49">
        <v>61</v>
      </c>
      <c r="AF74" s="78"/>
    </row>
    <row r="75" spans="1:32" ht="24.75" customHeight="1">
      <c r="A75" s="175"/>
      <c r="B75" s="178"/>
      <c r="C75" s="52" t="s">
        <v>252</v>
      </c>
      <c r="D75" s="89">
        <v>0</v>
      </c>
      <c r="E75" s="89">
        <v>5</v>
      </c>
      <c r="F75" s="89">
        <f t="shared" si="22"/>
        <v>5</v>
      </c>
      <c r="G75" s="111"/>
      <c r="H75" s="110">
        <v>5</v>
      </c>
      <c r="I75" s="110"/>
      <c r="J75" s="111"/>
      <c r="K75" s="111"/>
      <c r="L75" s="111"/>
      <c r="M75" s="75">
        <f t="shared" si="24"/>
        <v>5</v>
      </c>
      <c r="N75" s="111"/>
      <c r="O75" s="110">
        <v>0</v>
      </c>
      <c r="P75" s="111"/>
      <c r="Q75" s="111"/>
      <c r="R75" s="111"/>
      <c r="S75" s="111"/>
      <c r="T75" s="75">
        <f t="shared" si="25"/>
        <v>0</v>
      </c>
      <c r="U75" s="89">
        <f t="shared" si="17"/>
        <v>0</v>
      </c>
      <c r="V75" s="56">
        <f t="shared" si="17"/>
        <v>5</v>
      </c>
      <c r="W75" s="56">
        <f t="shared" si="17"/>
        <v>0</v>
      </c>
      <c r="X75" s="89">
        <f t="shared" si="16"/>
        <v>0</v>
      </c>
      <c r="Y75" s="89">
        <f t="shared" si="16"/>
        <v>0</v>
      </c>
      <c r="Z75" s="75">
        <f t="shared" si="16"/>
        <v>0</v>
      </c>
      <c r="AA75" s="75">
        <f t="shared" si="16"/>
        <v>5</v>
      </c>
      <c r="AB75" s="90">
        <f t="shared" si="26"/>
        <v>1</v>
      </c>
      <c r="AC75" s="90">
        <f t="shared" si="27"/>
        <v>20</v>
      </c>
      <c r="AD75" s="93">
        <f t="shared" si="23"/>
        <v>2.5</v>
      </c>
      <c r="AE75" s="49">
        <v>62</v>
      </c>
      <c r="AF75" s="78"/>
    </row>
    <row r="76" spans="1:32" ht="24.75" customHeight="1">
      <c r="A76" s="175"/>
      <c r="B76" s="178"/>
      <c r="C76" s="52" t="s">
        <v>91</v>
      </c>
      <c r="D76" s="89">
        <v>0</v>
      </c>
      <c r="E76" s="89">
        <v>1</v>
      </c>
      <c r="F76" s="89">
        <f t="shared" si="22"/>
        <v>1</v>
      </c>
      <c r="G76" s="111"/>
      <c r="H76" s="111"/>
      <c r="I76" s="111"/>
      <c r="J76" s="111"/>
      <c r="K76" s="110">
        <v>1</v>
      </c>
      <c r="L76" s="110"/>
      <c r="M76" s="75">
        <f t="shared" si="24"/>
        <v>1</v>
      </c>
      <c r="N76" s="111"/>
      <c r="O76" s="111"/>
      <c r="P76" s="111"/>
      <c r="Q76" s="111"/>
      <c r="R76" s="110">
        <v>0</v>
      </c>
      <c r="S76" s="111"/>
      <c r="T76" s="75">
        <f t="shared" si="25"/>
        <v>0</v>
      </c>
      <c r="U76" s="89">
        <f t="shared" si="17"/>
        <v>0</v>
      </c>
      <c r="V76" s="56">
        <f t="shared" si="17"/>
        <v>0</v>
      </c>
      <c r="W76" s="56">
        <f t="shared" si="17"/>
        <v>0</v>
      </c>
      <c r="X76" s="89">
        <f t="shared" si="16"/>
        <v>0</v>
      </c>
      <c r="Y76" s="89">
        <f t="shared" si="16"/>
        <v>1</v>
      </c>
      <c r="Z76" s="75">
        <f t="shared" si="16"/>
        <v>0</v>
      </c>
      <c r="AA76" s="75">
        <f t="shared" si="16"/>
        <v>1</v>
      </c>
      <c r="AB76" s="90">
        <f t="shared" si="26"/>
        <v>0.8</v>
      </c>
      <c r="AC76" s="90">
        <f t="shared" si="27"/>
        <v>80</v>
      </c>
      <c r="AD76" s="93">
        <f t="shared" si="23"/>
        <v>5</v>
      </c>
      <c r="AE76" s="49">
        <v>66</v>
      </c>
      <c r="AF76" s="78"/>
    </row>
    <row r="77" spans="1:32" ht="24.75" customHeight="1">
      <c r="A77" s="175"/>
      <c r="B77" s="178"/>
      <c r="C77" s="52" t="s">
        <v>199</v>
      </c>
      <c r="D77" s="89">
        <v>2</v>
      </c>
      <c r="E77" s="89">
        <v>0</v>
      </c>
      <c r="F77" s="89">
        <f t="shared" si="22"/>
        <v>2</v>
      </c>
      <c r="G77" s="111"/>
      <c r="H77" s="111"/>
      <c r="I77" s="111"/>
      <c r="J77" s="110">
        <v>0</v>
      </c>
      <c r="K77" s="111"/>
      <c r="L77" s="111"/>
      <c r="M77" s="75">
        <f t="shared" si="24"/>
        <v>0</v>
      </c>
      <c r="N77" s="111"/>
      <c r="O77" s="111"/>
      <c r="P77" s="111"/>
      <c r="Q77" s="110">
        <v>2</v>
      </c>
      <c r="R77" s="111"/>
      <c r="S77" s="111"/>
      <c r="T77" s="75">
        <f t="shared" si="25"/>
        <v>2</v>
      </c>
      <c r="U77" s="89">
        <f t="shared" si="17"/>
        <v>0</v>
      </c>
      <c r="V77" s="56">
        <f t="shared" si="17"/>
        <v>0</v>
      </c>
      <c r="W77" s="56">
        <f t="shared" si="17"/>
        <v>0</v>
      </c>
      <c r="X77" s="89">
        <f t="shared" si="16"/>
        <v>2</v>
      </c>
      <c r="Y77" s="89">
        <f t="shared" si="16"/>
        <v>0</v>
      </c>
      <c r="Z77" s="75">
        <f t="shared" si="16"/>
        <v>0</v>
      </c>
      <c r="AA77" s="75">
        <f t="shared" si="16"/>
        <v>2</v>
      </c>
      <c r="AB77" s="90">
        <f t="shared" si="26"/>
        <v>1.2</v>
      </c>
      <c r="AC77" s="90">
        <f t="shared" si="27"/>
        <v>60</v>
      </c>
      <c r="AD77" s="93">
        <f t="shared" si="23"/>
        <v>5</v>
      </c>
      <c r="AE77" s="49">
        <v>81</v>
      </c>
      <c r="AF77" s="78"/>
    </row>
    <row r="78" spans="1:32" ht="24.75" customHeight="1">
      <c r="A78" s="175"/>
      <c r="B78" s="178"/>
      <c r="C78" s="52" t="s">
        <v>182</v>
      </c>
      <c r="D78" s="89">
        <v>4</v>
      </c>
      <c r="E78" s="89">
        <v>2</v>
      </c>
      <c r="F78" s="89">
        <f t="shared" si="22"/>
        <v>6</v>
      </c>
      <c r="G78" s="111"/>
      <c r="H78" s="111"/>
      <c r="I78" s="111"/>
      <c r="J78" s="110">
        <v>0</v>
      </c>
      <c r="K78" s="110">
        <v>0</v>
      </c>
      <c r="L78" s="110"/>
      <c r="M78" s="75">
        <f t="shared" si="24"/>
        <v>0</v>
      </c>
      <c r="N78" s="111"/>
      <c r="O78" s="111"/>
      <c r="P78" s="110">
        <v>1</v>
      </c>
      <c r="Q78" s="110">
        <v>4</v>
      </c>
      <c r="R78" s="110">
        <v>1</v>
      </c>
      <c r="S78" s="111"/>
      <c r="T78" s="75">
        <f t="shared" si="25"/>
        <v>6</v>
      </c>
      <c r="U78" s="89">
        <f t="shared" si="17"/>
        <v>0</v>
      </c>
      <c r="V78" s="56">
        <f t="shared" si="17"/>
        <v>0</v>
      </c>
      <c r="W78" s="56">
        <f t="shared" si="17"/>
        <v>1</v>
      </c>
      <c r="X78" s="89">
        <f t="shared" si="16"/>
        <v>4</v>
      </c>
      <c r="Y78" s="89">
        <f t="shared" si="16"/>
        <v>1</v>
      </c>
      <c r="Z78" s="75">
        <f t="shared" si="16"/>
        <v>0</v>
      </c>
      <c r="AA78" s="75">
        <f t="shared" si="16"/>
        <v>6</v>
      </c>
      <c r="AB78" s="90">
        <f t="shared" si="26"/>
        <v>3.6</v>
      </c>
      <c r="AC78" s="90">
        <f t="shared" si="27"/>
        <v>60</v>
      </c>
      <c r="AD78" s="93">
        <f t="shared" si="23"/>
        <v>5</v>
      </c>
      <c r="AE78" s="49">
        <v>104</v>
      </c>
      <c r="AF78" s="78"/>
    </row>
    <row r="79" spans="1:32" ht="24.75" customHeight="1">
      <c r="A79" s="175"/>
      <c r="B79" s="178"/>
      <c r="C79" s="52" t="s">
        <v>183</v>
      </c>
      <c r="D79" s="89">
        <v>0</v>
      </c>
      <c r="E79" s="89">
        <v>8</v>
      </c>
      <c r="F79" s="89">
        <f t="shared" si="22"/>
        <v>8</v>
      </c>
      <c r="G79" s="111"/>
      <c r="H79" s="111"/>
      <c r="I79" s="111"/>
      <c r="J79" s="110">
        <v>6</v>
      </c>
      <c r="K79" s="110">
        <v>2</v>
      </c>
      <c r="L79" s="110"/>
      <c r="M79" s="75">
        <f t="shared" si="24"/>
        <v>8</v>
      </c>
      <c r="N79" s="111"/>
      <c r="O79" s="111"/>
      <c r="P79" s="111"/>
      <c r="Q79" s="110">
        <v>0</v>
      </c>
      <c r="R79" s="110">
        <v>0</v>
      </c>
      <c r="S79" s="111"/>
      <c r="T79" s="75">
        <f t="shared" si="25"/>
        <v>0</v>
      </c>
      <c r="U79" s="89">
        <f t="shared" si="17"/>
        <v>0</v>
      </c>
      <c r="V79" s="56">
        <f t="shared" si="17"/>
        <v>0</v>
      </c>
      <c r="W79" s="56">
        <f t="shared" si="17"/>
        <v>0</v>
      </c>
      <c r="X79" s="89">
        <f t="shared" si="16"/>
        <v>6</v>
      </c>
      <c r="Y79" s="89">
        <f t="shared" si="16"/>
        <v>2</v>
      </c>
      <c r="Z79" s="75">
        <f t="shared" si="16"/>
        <v>0</v>
      </c>
      <c r="AA79" s="75">
        <f t="shared" si="16"/>
        <v>8</v>
      </c>
      <c r="AB79" s="90">
        <f t="shared" si="26"/>
        <v>5.199999999999999</v>
      </c>
      <c r="AC79" s="90">
        <f t="shared" si="27"/>
        <v>64.99999999999999</v>
      </c>
      <c r="AD79" s="93">
        <f t="shared" si="23"/>
        <v>5</v>
      </c>
      <c r="AE79" s="49">
        <v>105</v>
      </c>
      <c r="AF79" s="78"/>
    </row>
    <row r="80" spans="1:32" ht="24.75" customHeight="1">
      <c r="A80" s="176"/>
      <c r="B80" s="179"/>
      <c r="C80" s="52" t="s">
        <v>159</v>
      </c>
      <c r="D80" s="89">
        <f>+D79+D78+D77+D76+D75+D74+D73+D72</f>
        <v>6</v>
      </c>
      <c r="E80" s="89">
        <f aca="true" t="shared" si="28" ref="E80:S80">+E79+E78+E77+E76+E75+E74+E73+E72</f>
        <v>28</v>
      </c>
      <c r="F80" s="89">
        <f t="shared" si="28"/>
        <v>34</v>
      </c>
      <c r="G80" s="110">
        <f t="shared" si="28"/>
        <v>0</v>
      </c>
      <c r="H80" s="110">
        <f t="shared" si="28"/>
        <v>7</v>
      </c>
      <c r="I80" s="110"/>
      <c r="J80" s="110">
        <f t="shared" si="28"/>
        <v>6</v>
      </c>
      <c r="K80" s="110">
        <f t="shared" si="28"/>
        <v>3</v>
      </c>
      <c r="L80" s="110"/>
      <c r="M80" s="75">
        <f t="shared" si="24"/>
        <v>16</v>
      </c>
      <c r="N80" s="110">
        <f t="shared" si="28"/>
        <v>0</v>
      </c>
      <c r="O80" s="110">
        <f t="shared" si="28"/>
        <v>0</v>
      </c>
      <c r="P80" s="110">
        <f t="shared" si="28"/>
        <v>3</v>
      </c>
      <c r="Q80" s="110">
        <f t="shared" si="28"/>
        <v>14</v>
      </c>
      <c r="R80" s="110">
        <f t="shared" si="28"/>
        <v>1</v>
      </c>
      <c r="S80" s="110">
        <f t="shared" si="28"/>
        <v>0</v>
      </c>
      <c r="T80" s="75">
        <f t="shared" si="25"/>
        <v>18</v>
      </c>
      <c r="U80" s="89">
        <f t="shared" si="17"/>
        <v>0</v>
      </c>
      <c r="V80" s="56">
        <f t="shared" si="17"/>
        <v>7</v>
      </c>
      <c r="W80" s="56">
        <f t="shared" si="17"/>
        <v>3</v>
      </c>
      <c r="X80" s="89">
        <f t="shared" si="16"/>
        <v>20</v>
      </c>
      <c r="Y80" s="89">
        <f t="shared" si="16"/>
        <v>4</v>
      </c>
      <c r="Z80" s="75">
        <f t="shared" si="16"/>
        <v>0</v>
      </c>
      <c r="AA80" s="75">
        <f t="shared" si="16"/>
        <v>34</v>
      </c>
      <c r="AB80" s="90">
        <f t="shared" si="26"/>
        <v>17.799999999999997</v>
      </c>
      <c r="AC80" s="90">
        <f t="shared" si="27"/>
        <v>52.35294117647058</v>
      </c>
      <c r="AD80" s="93">
        <f t="shared" si="23"/>
        <v>5</v>
      </c>
      <c r="AE80" s="49"/>
      <c r="AF80" s="78"/>
    </row>
    <row r="81" spans="1:32" ht="24.75" customHeight="1">
      <c r="A81" s="174">
        <v>4</v>
      </c>
      <c r="B81" s="177" t="s">
        <v>202</v>
      </c>
      <c r="C81" s="52" t="s">
        <v>311</v>
      </c>
      <c r="D81" s="89">
        <v>1</v>
      </c>
      <c r="E81" s="89">
        <v>0</v>
      </c>
      <c r="F81" s="89">
        <f aca="true" t="shared" si="29" ref="F81:F96">+E81+D81</f>
        <v>1</v>
      </c>
      <c r="G81" s="111"/>
      <c r="H81" s="111"/>
      <c r="I81" s="111"/>
      <c r="J81" s="111"/>
      <c r="K81" s="111"/>
      <c r="L81" s="111"/>
      <c r="M81" s="75">
        <f t="shared" si="24"/>
        <v>0</v>
      </c>
      <c r="N81" s="111"/>
      <c r="O81" s="111"/>
      <c r="P81" s="111"/>
      <c r="Q81" s="111"/>
      <c r="R81" s="111"/>
      <c r="S81" s="110">
        <v>1</v>
      </c>
      <c r="T81" s="75">
        <f t="shared" si="25"/>
        <v>1</v>
      </c>
      <c r="U81" s="89">
        <f t="shared" si="17"/>
        <v>0</v>
      </c>
      <c r="V81" s="56">
        <f t="shared" si="17"/>
        <v>0</v>
      </c>
      <c r="W81" s="56">
        <f t="shared" si="17"/>
        <v>0</v>
      </c>
      <c r="X81" s="89">
        <f t="shared" si="16"/>
        <v>0</v>
      </c>
      <c r="Y81" s="89">
        <f t="shared" si="16"/>
        <v>0</v>
      </c>
      <c r="Z81" s="75">
        <f t="shared" si="16"/>
        <v>1</v>
      </c>
      <c r="AA81" s="75">
        <f t="shared" si="16"/>
        <v>1</v>
      </c>
      <c r="AB81" s="90">
        <f t="shared" si="26"/>
        <v>1</v>
      </c>
      <c r="AC81" s="90">
        <f t="shared" si="27"/>
        <v>100</v>
      </c>
      <c r="AD81" s="93">
        <f t="shared" si="23"/>
        <v>5</v>
      </c>
      <c r="AE81" s="49">
        <v>30</v>
      </c>
      <c r="AF81" s="78"/>
    </row>
    <row r="82" spans="1:32" ht="24.75" customHeight="1">
      <c r="A82" s="175"/>
      <c r="B82" s="178"/>
      <c r="C82" s="52" t="s">
        <v>203</v>
      </c>
      <c r="D82" s="89">
        <v>1</v>
      </c>
      <c r="E82" s="89">
        <v>1</v>
      </c>
      <c r="F82" s="89">
        <f t="shared" si="29"/>
        <v>2</v>
      </c>
      <c r="G82" s="111"/>
      <c r="H82" s="111"/>
      <c r="I82" s="111"/>
      <c r="J82" s="110">
        <v>0</v>
      </c>
      <c r="K82" s="110">
        <v>0</v>
      </c>
      <c r="L82" s="110"/>
      <c r="M82" s="75">
        <f t="shared" si="24"/>
        <v>0</v>
      </c>
      <c r="N82" s="111"/>
      <c r="O82" s="111"/>
      <c r="P82" s="111"/>
      <c r="Q82" s="110">
        <v>1</v>
      </c>
      <c r="R82" s="110">
        <v>1</v>
      </c>
      <c r="S82" s="111"/>
      <c r="T82" s="75">
        <f t="shared" si="25"/>
        <v>2</v>
      </c>
      <c r="U82" s="89">
        <f t="shared" si="17"/>
        <v>0</v>
      </c>
      <c r="V82" s="56">
        <f t="shared" si="17"/>
        <v>0</v>
      </c>
      <c r="W82" s="56">
        <f t="shared" si="17"/>
        <v>0</v>
      </c>
      <c r="X82" s="89">
        <f t="shared" si="16"/>
        <v>1</v>
      </c>
      <c r="Y82" s="89">
        <f t="shared" si="16"/>
        <v>1</v>
      </c>
      <c r="Z82" s="75">
        <f t="shared" si="16"/>
        <v>0</v>
      </c>
      <c r="AA82" s="75">
        <f t="shared" si="16"/>
        <v>2</v>
      </c>
      <c r="AB82" s="90">
        <f t="shared" si="26"/>
        <v>1.4</v>
      </c>
      <c r="AC82" s="90">
        <f t="shared" si="27"/>
        <v>70</v>
      </c>
      <c r="AD82" s="93">
        <f t="shared" si="23"/>
        <v>5</v>
      </c>
      <c r="AE82" s="49">
        <v>31</v>
      </c>
      <c r="AF82" s="78"/>
    </row>
    <row r="83" spans="1:32" ht="24.75" customHeight="1">
      <c r="A83" s="175"/>
      <c r="B83" s="178"/>
      <c r="C83" s="52" t="s">
        <v>245</v>
      </c>
      <c r="D83" s="89">
        <v>0</v>
      </c>
      <c r="E83" s="89">
        <v>2</v>
      </c>
      <c r="F83" s="89">
        <f t="shared" si="29"/>
        <v>2</v>
      </c>
      <c r="G83" s="111"/>
      <c r="H83" s="111"/>
      <c r="I83" s="111"/>
      <c r="J83" s="111"/>
      <c r="K83" s="110">
        <v>0</v>
      </c>
      <c r="L83" s="110"/>
      <c r="M83" s="75">
        <f t="shared" si="24"/>
        <v>0</v>
      </c>
      <c r="N83" s="111"/>
      <c r="O83" s="111"/>
      <c r="P83" s="111"/>
      <c r="Q83" s="111"/>
      <c r="R83" s="110">
        <v>2</v>
      </c>
      <c r="S83" s="111"/>
      <c r="T83" s="75">
        <f t="shared" si="25"/>
        <v>2</v>
      </c>
      <c r="U83" s="89">
        <f t="shared" si="17"/>
        <v>0</v>
      </c>
      <c r="V83" s="56">
        <f t="shared" si="17"/>
        <v>0</v>
      </c>
      <c r="W83" s="56">
        <f t="shared" si="17"/>
        <v>0</v>
      </c>
      <c r="X83" s="89">
        <f t="shared" si="16"/>
        <v>0</v>
      </c>
      <c r="Y83" s="89">
        <f t="shared" si="16"/>
        <v>2</v>
      </c>
      <c r="Z83" s="75">
        <f t="shared" si="16"/>
        <v>0</v>
      </c>
      <c r="AA83" s="75">
        <f t="shared" si="16"/>
        <v>2</v>
      </c>
      <c r="AB83" s="90">
        <f t="shared" si="26"/>
        <v>1.6</v>
      </c>
      <c r="AC83" s="90">
        <f t="shared" si="27"/>
        <v>80</v>
      </c>
      <c r="AD83" s="93">
        <f t="shared" si="23"/>
        <v>5</v>
      </c>
      <c r="AE83" s="49">
        <v>32</v>
      </c>
      <c r="AF83" s="78"/>
    </row>
    <row r="84" spans="1:32" ht="24.75" customHeight="1">
      <c r="A84" s="175"/>
      <c r="B84" s="178"/>
      <c r="C84" s="52" t="s">
        <v>232</v>
      </c>
      <c r="D84" s="89">
        <v>0</v>
      </c>
      <c r="E84" s="89">
        <v>2</v>
      </c>
      <c r="F84" s="89">
        <f t="shared" si="29"/>
        <v>2</v>
      </c>
      <c r="G84" s="111"/>
      <c r="H84" s="111"/>
      <c r="I84" s="111"/>
      <c r="J84" s="110">
        <v>0</v>
      </c>
      <c r="K84" s="111"/>
      <c r="L84" s="111"/>
      <c r="M84" s="75">
        <f t="shared" si="24"/>
        <v>0</v>
      </c>
      <c r="N84" s="111"/>
      <c r="O84" s="111"/>
      <c r="P84" s="111"/>
      <c r="Q84" s="110">
        <v>2</v>
      </c>
      <c r="R84" s="111"/>
      <c r="S84" s="111"/>
      <c r="T84" s="75">
        <f t="shared" si="25"/>
        <v>2</v>
      </c>
      <c r="U84" s="89">
        <f t="shared" si="17"/>
        <v>0</v>
      </c>
      <c r="V84" s="56">
        <f t="shared" si="17"/>
        <v>0</v>
      </c>
      <c r="W84" s="56">
        <f t="shared" si="17"/>
        <v>0</v>
      </c>
      <c r="X84" s="89">
        <f t="shared" si="16"/>
        <v>2</v>
      </c>
      <c r="Y84" s="89">
        <f t="shared" si="16"/>
        <v>0</v>
      </c>
      <c r="Z84" s="75">
        <f t="shared" si="16"/>
        <v>0</v>
      </c>
      <c r="AA84" s="75">
        <f t="shared" si="16"/>
        <v>2</v>
      </c>
      <c r="AB84" s="90">
        <f t="shared" si="26"/>
        <v>1.2</v>
      </c>
      <c r="AC84" s="90">
        <f t="shared" si="27"/>
        <v>60</v>
      </c>
      <c r="AD84" s="93">
        <f t="shared" si="23"/>
        <v>5</v>
      </c>
      <c r="AE84" s="49">
        <v>33</v>
      </c>
      <c r="AF84" s="78"/>
    </row>
    <row r="85" spans="1:32" ht="24.75" customHeight="1">
      <c r="A85" s="175"/>
      <c r="B85" s="178"/>
      <c r="C85" s="52" t="s">
        <v>96</v>
      </c>
      <c r="D85" s="89">
        <v>2</v>
      </c>
      <c r="E85" s="89">
        <v>0</v>
      </c>
      <c r="F85" s="89">
        <f t="shared" si="29"/>
        <v>2</v>
      </c>
      <c r="G85" s="111"/>
      <c r="H85" s="111"/>
      <c r="I85" s="111"/>
      <c r="J85" s="110">
        <v>0</v>
      </c>
      <c r="K85" s="111"/>
      <c r="L85" s="111"/>
      <c r="M85" s="75">
        <f t="shared" si="24"/>
        <v>0</v>
      </c>
      <c r="N85" s="111"/>
      <c r="O85" s="111"/>
      <c r="P85" s="111"/>
      <c r="Q85" s="110">
        <v>1</v>
      </c>
      <c r="R85" s="111"/>
      <c r="S85" s="110">
        <v>1</v>
      </c>
      <c r="T85" s="75">
        <f t="shared" si="25"/>
        <v>2</v>
      </c>
      <c r="U85" s="89">
        <f t="shared" si="17"/>
        <v>0</v>
      </c>
      <c r="V85" s="56">
        <f t="shared" si="17"/>
        <v>0</v>
      </c>
      <c r="W85" s="56">
        <f t="shared" si="17"/>
        <v>0</v>
      </c>
      <c r="X85" s="89">
        <f t="shared" si="16"/>
        <v>1</v>
      </c>
      <c r="Y85" s="89">
        <f t="shared" si="16"/>
        <v>0</v>
      </c>
      <c r="Z85" s="75">
        <f t="shared" si="16"/>
        <v>1</v>
      </c>
      <c r="AA85" s="75">
        <f t="shared" si="16"/>
        <v>2</v>
      </c>
      <c r="AB85" s="90">
        <f t="shared" si="26"/>
        <v>1.6</v>
      </c>
      <c r="AC85" s="90">
        <f t="shared" si="27"/>
        <v>80</v>
      </c>
      <c r="AD85" s="93">
        <f t="shared" si="23"/>
        <v>5</v>
      </c>
      <c r="AE85" s="49">
        <v>35</v>
      </c>
      <c r="AF85" s="78"/>
    </row>
    <row r="86" spans="1:32" ht="24.75" customHeight="1">
      <c r="A86" s="175"/>
      <c r="B86" s="178"/>
      <c r="C86" s="52" t="s">
        <v>233</v>
      </c>
      <c r="D86" s="89">
        <v>1</v>
      </c>
      <c r="E86" s="89">
        <v>0</v>
      </c>
      <c r="F86" s="89">
        <f t="shared" si="29"/>
        <v>1</v>
      </c>
      <c r="G86" s="110">
        <v>0</v>
      </c>
      <c r="H86" s="111"/>
      <c r="I86" s="111"/>
      <c r="J86" s="111"/>
      <c r="K86" s="111"/>
      <c r="L86" s="111"/>
      <c r="M86" s="75">
        <f t="shared" si="24"/>
        <v>0</v>
      </c>
      <c r="N86" s="110">
        <v>1</v>
      </c>
      <c r="O86" s="111"/>
      <c r="P86" s="111"/>
      <c r="Q86" s="111"/>
      <c r="R86" s="111"/>
      <c r="S86" s="111"/>
      <c r="T86" s="75">
        <f t="shared" si="25"/>
        <v>1</v>
      </c>
      <c r="U86" s="89">
        <f t="shared" si="17"/>
        <v>1</v>
      </c>
      <c r="V86" s="56">
        <f t="shared" si="17"/>
        <v>0</v>
      </c>
      <c r="W86" s="56">
        <f t="shared" si="17"/>
        <v>0</v>
      </c>
      <c r="X86" s="89">
        <f t="shared" si="16"/>
        <v>0</v>
      </c>
      <c r="Y86" s="89">
        <f t="shared" si="16"/>
        <v>0</v>
      </c>
      <c r="Z86" s="75">
        <f t="shared" si="16"/>
        <v>0</v>
      </c>
      <c r="AA86" s="75">
        <f t="shared" si="16"/>
        <v>1</v>
      </c>
      <c r="AB86" s="90">
        <f t="shared" si="26"/>
        <v>0.1</v>
      </c>
      <c r="AC86" s="90">
        <f t="shared" si="27"/>
        <v>10</v>
      </c>
      <c r="AD86" s="93">
        <f t="shared" si="23"/>
        <v>1.25</v>
      </c>
      <c r="AE86" s="49">
        <v>36</v>
      </c>
      <c r="AF86" s="78"/>
    </row>
    <row r="87" spans="1:32" ht="24.75" customHeight="1">
      <c r="A87" s="175"/>
      <c r="B87" s="178"/>
      <c r="C87" s="52" t="s">
        <v>92</v>
      </c>
      <c r="D87" s="89">
        <v>0</v>
      </c>
      <c r="E87" s="89">
        <v>1</v>
      </c>
      <c r="F87" s="89">
        <f t="shared" si="29"/>
        <v>1</v>
      </c>
      <c r="G87" s="111"/>
      <c r="H87" s="111"/>
      <c r="I87" s="111"/>
      <c r="J87" s="110">
        <v>0</v>
      </c>
      <c r="K87" s="111"/>
      <c r="L87" s="111"/>
      <c r="M87" s="75">
        <f t="shared" si="24"/>
        <v>0</v>
      </c>
      <c r="N87" s="111"/>
      <c r="O87" s="111"/>
      <c r="P87" s="111"/>
      <c r="Q87" s="110">
        <v>1</v>
      </c>
      <c r="R87" s="111"/>
      <c r="S87" s="111"/>
      <c r="T87" s="75">
        <f t="shared" si="25"/>
        <v>1</v>
      </c>
      <c r="U87" s="89">
        <f t="shared" si="17"/>
        <v>0</v>
      </c>
      <c r="V87" s="56">
        <f t="shared" si="17"/>
        <v>0</v>
      </c>
      <c r="W87" s="56">
        <f t="shared" si="17"/>
        <v>0</v>
      </c>
      <c r="X87" s="89">
        <f t="shared" si="16"/>
        <v>1</v>
      </c>
      <c r="Y87" s="89">
        <f t="shared" si="16"/>
        <v>0</v>
      </c>
      <c r="Z87" s="75">
        <f t="shared" si="16"/>
        <v>0</v>
      </c>
      <c r="AA87" s="75">
        <f t="shared" si="16"/>
        <v>1</v>
      </c>
      <c r="AB87" s="90">
        <f t="shared" si="26"/>
        <v>0.6</v>
      </c>
      <c r="AC87" s="90">
        <f t="shared" si="27"/>
        <v>60</v>
      </c>
      <c r="AD87" s="93">
        <f t="shared" si="23"/>
        <v>5</v>
      </c>
      <c r="AE87" s="49">
        <v>37</v>
      </c>
      <c r="AF87" s="78"/>
    </row>
    <row r="88" spans="1:32" ht="24.75" customHeight="1">
      <c r="A88" s="175"/>
      <c r="B88" s="178"/>
      <c r="C88" s="52" t="s">
        <v>270</v>
      </c>
      <c r="D88" s="89">
        <v>2</v>
      </c>
      <c r="E88" s="89">
        <v>0</v>
      </c>
      <c r="F88" s="89">
        <f t="shared" si="29"/>
        <v>2</v>
      </c>
      <c r="G88" s="111"/>
      <c r="H88" s="111"/>
      <c r="I88" s="111"/>
      <c r="J88" s="110">
        <v>0</v>
      </c>
      <c r="K88" s="110">
        <v>0</v>
      </c>
      <c r="L88" s="110"/>
      <c r="M88" s="75">
        <f t="shared" si="24"/>
        <v>0</v>
      </c>
      <c r="N88" s="111"/>
      <c r="O88" s="111"/>
      <c r="P88" s="111"/>
      <c r="Q88" s="110">
        <v>1</v>
      </c>
      <c r="R88" s="110">
        <v>1</v>
      </c>
      <c r="S88" s="111"/>
      <c r="T88" s="75">
        <f t="shared" si="25"/>
        <v>2</v>
      </c>
      <c r="U88" s="89">
        <f t="shared" si="17"/>
        <v>0</v>
      </c>
      <c r="V88" s="56">
        <f t="shared" si="17"/>
        <v>0</v>
      </c>
      <c r="W88" s="56">
        <f t="shared" si="17"/>
        <v>0</v>
      </c>
      <c r="X88" s="89">
        <f t="shared" si="16"/>
        <v>1</v>
      </c>
      <c r="Y88" s="89">
        <f t="shared" si="16"/>
        <v>1</v>
      </c>
      <c r="Z88" s="75">
        <f t="shared" si="16"/>
        <v>0</v>
      </c>
      <c r="AA88" s="75">
        <f t="shared" si="16"/>
        <v>2</v>
      </c>
      <c r="AB88" s="90">
        <f t="shared" si="26"/>
        <v>1.4</v>
      </c>
      <c r="AC88" s="90">
        <f t="shared" si="27"/>
        <v>70</v>
      </c>
      <c r="AD88" s="93">
        <f t="shared" si="23"/>
        <v>5</v>
      </c>
      <c r="AE88" s="49">
        <v>38</v>
      </c>
      <c r="AF88" s="78"/>
    </row>
    <row r="89" spans="1:32" ht="24.75" customHeight="1">
      <c r="A89" s="175"/>
      <c r="B89" s="178"/>
      <c r="C89" s="52" t="s">
        <v>184</v>
      </c>
      <c r="D89" s="89">
        <v>14</v>
      </c>
      <c r="E89" s="89">
        <v>0</v>
      </c>
      <c r="F89" s="89">
        <f t="shared" si="29"/>
        <v>14</v>
      </c>
      <c r="G89" s="111"/>
      <c r="H89" s="111"/>
      <c r="I89" s="111"/>
      <c r="J89" s="110">
        <v>0</v>
      </c>
      <c r="K89" s="110">
        <v>0</v>
      </c>
      <c r="L89" s="110"/>
      <c r="M89" s="75">
        <f t="shared" si="24"/>
        <v>0</v>
      </c>
      <c r="N89" s="111"/>
      <c r="O89" s="111"/>
      <c r="P89" s="110">
        <v>1</v>
      </c>
      <c r="Q89" s="110">
        <v>8</v>
      </c>
      <c r="R89" s="110">
        <v>4</v>
      </c>
      <c r="S89" s="110">
        <v>1</v>
      </c>
      <c r="T89" s="75">
        <f t="shared" si="25"/>
        <v>14</v>
      </c>
      <c r="U89" s="89">
        <f t="shared" si="17"/>
        <v>0</v>
      </c>
      <c r="V89" s="56">
        <f t="shared" si="17"/>
        <v>0</v>
      </c>
      <c r="W89" s="56">
        <f t="shared" si="17"/>
        <v>1</v>
      </c>
      <c r="X89" s="89">
        <f t="shared" si="16"/>
        <v>8</v>
      </c>
      <c r="Y89" s="89">
        <f t="shared" si="16"/>
        <v>4</v>
      </c>
      <c r="Z89" s="75">
        <f t="shared" si="16"/>
        <v>1</v>
      </c>
      <c r="AA89" s="75">
        <f t="shared" si="16"/>
        <v>14</v>
      </c>
      <c r="AB89" s="90">
        <f t="shared" si="26"/>
        <v>9.4</v>
      </c>
      <c r="AC89" s="90">
        <f t="shared" si="27"/>
        <v>67.14285714285715</v>
      </c>
      <c r="AD89" s="93">
        <f t="shared" si="23"/>
        <v>5</v>
      </c>
      <c r="AE89" s="49">
        <v>40</v>
      </c>
      <c r="AF89" s="78"/>
    </row>
    <row r="90" spans="1:32" ht="24.75" customHeight="1">
      <c r="A90" s="175"/>
      <c r="B90" s="178"/>
      <c r="C90" s="52" t="s">
        <v>80</v>
      </c>
      <c r="D90" s="89">
        <v>2</v>
      </c>
      <c r="E90" s="89">
        <v>0</v>
      </c>
      <c r="F90" s="89">
        <f t="shared" si="29"/>
        <v>2</v>
      </c>
      <c r="G90" s="111"/>
      <c r="H90" s="111"/>
      <c r="I90" s="111"/>
      <c r="J90" s="111"/>
      <c r="K90" s="111"/>
      <c r="L90" s="111"/>
      <c r="M90" s="75">
        <f t="shared" si="24"/>
        <v>0</v>
      </c>
      <c r="N90" s="111"/>
      <c r="O90" s="111"/>
      <c r="P90" s="111"/>
      <c r="Q90" s="111"/>
      <c r="R90" s="111"/>
      <c r="S90" s="110">
        <v>2</v>
      </c>
      <c r="T90" s="75">
        <f t="shared" si="25"/>
        <v>2</v>
      </c>
      <c r="U90" s="89">
        <f t="shared" si="17"/>
        <v>0</v>
      </c>
      <c r="V90" s="56">
        <f t="shared" si="17"/>
        <v>0</v>
      </c>
      <c r="W90" s="56">
        <f t="shared" si="17"/>
        <v>0</v>
      </c>
      <c r="X90" s="89">
        <f t="shared" si="16"/>
        <v>0</v>
      </c>
      <c r="Y90" s="89">
        <f t="shared" si="16"/>
        <v>0</v>
      </c>
      <c r="Z90" s="75">
        <f t="shared" si="16"/>
        <v>2</v>
      </c>
      <c r="AA90" s="75">
        <f t="shared" si="16"/>
        <v>2</v>
      </c>
      <c r="AB90" s="90">
        <f t="shared" si="26"/>
        <v>2</v>
      </c>
      <c r="AC90" s="90">
        <f t="shared" si="27"/>
        <v>100</v>
      </c>
      <c r="AD90" s="93">
        <f t="shared" si="23"/>
        <v>5</v>
      </c>
      <c r="AE90" s="49">
        <v>41</v>
      </c>
      <c r="AF90" s="78"/>
    </row>
    <row r="91" spans="1:32" ht="24.75" customHeight="1">
      <c r="A91" s="175"/>
      <c r="B91" s="178"/>
      <c r="C91" s="52" t="s">
        <v>81</v>
      </c>
      <c r="D91" s="89">
        <v>0</v>
      </c>
      <c r="E91" s="89">
        <v>4</v>
      </c>
      <c r="F91" s="89">
        <f t="shared" si="29"/>
        <v>4</v>
      </c>
      <c r="G91" s="111"/>
      <c r="H91" s="111"/>
      <c r="I91" s="111"/>
      <c r="J91" s="110">
        <v>0</v>
      </c>
      <c r="K91" s="111"/>
      <c r="L91" s="111"/>
      <c r="M91" s="75">
        <f t="shared" si="24"/>
        <v>0</v>
      </c>
      <c r="N91" s="111"/>
      <c r="O91" s="111"/>
      <c r="P91" s="111"/>
      <c r="Q91" s="110">
        <v>4</v>
      </c>
      <c r="R91" s="111"/>
      <c r="S91" s="111"/>
      <c r="T91" s="75">
        <f t="shared" si="25"/>
        <v>4</v>
      </c>
      <c r="U91" s="89">
        <f t="shared" si="17"/>
        <v>0</v>
      </c>
      <c r="V91" s="56">
        <f t="shared" si="17"/>
        <v>0</v>
      </c>
      <c r="W91" s="56">
        <f t="shared" si="17"/>
        <v>0</v>
      </c>
      <c r="X91" s="89">
        <f t="shared" si="16"/>
        <v>4</v>
      </c>
      <c r="Y91" s="89">
        <f t="shared" si="16"/>
        <v>0</v>
      </c>
      <c r="Z91" s="75">
        <f t="shared" si="16"/>
        <v>0</v>
      </c>
      <c r="AA91" s="75">
        <f t="shared" si="16"/>
        <v>4</v>
      </c>
      <c r="AB91" s="90">
        <f t="shared" si="26"/>
        <v>2.4</v>
      </c>
      <c r="AC91" s="90">
        <f t="shared" si="27"/>
        <v>60</v>
      </c>
      <c r="AD91" s="93">
        <f t="shared" si="23"/>
        <v>5</v>
      </c>
      <c r="AE91" s="49">
        <v>42</v>
      </c>
      <c r="AF91" s="78"/>
    </row>
    <row r="92" spans="1:32" ht="24.75" customHeight="1">
      <c r="A92" s="175"/>
      <c r="B92" s="178"/>
      <c r="C92" s="52" t="s">
        <v>310</v>
      </c>
      <c r="D92" s="89">
        <v>0</v>
      </c>
      <c r="E92" s="89">
        <v>1</v>
      </c>
      <c r="F92" s="89">
        <f t="shared" si="29"/>
        <v>1</v>
      </c>
      <c r="G92" s="111"/>
      <c r="H92" s="111"/>
      <c r="I92" s="111"/>
      <c r="J92" s="110">
        <v>0</v>
      </c>
      <c r="K92" s="111"/>
      <c r="L92" s="111"/>
      <c r="M92" s="75">
        <f t="shared" si="24"/>
        <v>0</v>
      </c>
      <c r="N92" s="111"/>
      <c r="O92" s="111"/>
      <c r="P92" s="111"/>
      <c r="Q92" s="110">
        <v>1</v>
      </c>
      <c r="R92" s="111"/>
      <c r="S92" s="111"/>
      <c r="T92" s="75">
        <f t="shared" si="25"/>
        <v>1</v>
      </c>
      <c r="U92" s="89">
        <f t="shared" si="17"/>
        <v>0</v>
      </c>
      <c r="V92" s="56">
        <f t="shared" si="17"/>
        <v>0</v>
      </c>
      <c r="W92" s="56">
        <f t="shared" si="17"/>
        <v>0</v>
      </c>
      <c r="X92" s="89">
        <f t="shared" si="16"/>
        <v>1</v>
      </c>
      <c r="Y92" s="89">
        <f t="shared" si="16"/>
        <v>0</v>
      </c>
      <c r="Z92" s="75">
        <f t="shared" si="16"/>
        <v>0</v>
      </c>
      <c r="AA92" s="75">
        <f t="shared" si="16"/>
        <v>1</v>
      </c>
      <c r="AB92" s="90">
        <f t="shared" si="26"/>
        <v>0.6</v>
      </c>
      <c r="AC92" s="90">
        <f t="shared" si="27"/>
        <v>60</v>
      </c>
      <c r="AD92" s="93">
        <f t="shared" si="23"/>
        <v>5</v>
      </c>
      <c r="AE92" s="49">
        <v>43</v>
      </c>
      <c r="AF92" s="78"/>
    </row>
    <row r="93" spans="1:32" ht="24.75" customHeight="1">
      <c r="A93" s="175"/>
      <c r="B93" s="178"/>
      <c r="C93" s="52" t="s">
        <v>237</v>
      </c>
      <c r="D93" s="89">
        <v>2</v>
      </c>
      <c r="E93" s="89">
        <v>0</v>
      </c>
      <c r="F93" s="89">
        <f t="shared" si="29"/>
        <v>2</v>
      </c>
      <c r="G93" s="111"/>
      <c r="H93" s="111"/>
      <c r="I93" s="111"/>
      <c r="J93" s="110">
        <v>0</v>
      </c>
      <c r="K93" s="110">
        <v>0</v>
      </c>
      <c r="L93" s="110"/>
      <c r="M93" s="75">
        <f t="shared" si="24"/>
        <v>0</v>
      </c>
      <c r="N93" s="111"/>
      <c r="O93" s="111"/>
      <c r="P93" s="111"/>
      <c r="Q93" s="110">
        <v>1</v>
      </c>
      <c r="R93" s="110">
        <v>1</v>
      </c>
      <c r="S93" s="111"/>
      <c r="T93" s="75">
        <f t="shared" si="25"/>
        <v>2</v>
      </c>
      <c r="U93" s="89">
        <f t="shared" si="17"/>
        <v>0</v>
      </c>
      <c r="V93" s="56">
        <f t="shared" si="17"/>
        <v>0</v>
      </c>
      <c r="W93" s="56">
        <f t="shared" si="17"/>
        <v>0</v>
      </c>
      <c r="X93" s="89">
        <f t="shared" si="16"/>
        <v>1</v>
      </c>
      <c r="Y93" s="89">
        <f t="shared" si="16"/>
        <v>1</v>
      </c>
      <c r="Z93" s="75">
        <f t="shared" si="16"/>
        <v>0</v>
      </c>
      <c r="AA93" s="75">
        <f t="shared" si="16"/>
        <v>2</v>
      </c>
      <c r="AB93" s="90">
        <f t="shared" si="26"/>
        <v>1.4</v>
      </c>
      <c r="AC93" s="90">
        <f t="shared" si="27"/>
        <v>70</v>
      </c>
      <c r="AD93" s="93">
        <f t="shared" si="23"/>
        <v>5</v>
      </c>
      <c r="AE93" s="49">
        <v>70</v>
      </c>
      <c r="AF93" s="78"/>
    </row>
    <row r="94" spans="1:32" ht="24.75" customHeight="1">
      <c r="A94" s="175"/>
      <c r="B94" s="178"/>
      <c r="C94" s="52" t="s">
        <v>75</v>
      </c>
      <c r="D94" s="89">
        <v>0</v>
      </c>
      <c r="E94" s="89">
        <v>3</v>
      </c>
      <c r="F94" s="89">
        <f t="shared" si="29"/>
        <v>3</v>
      </c>
      <c r="G94" s="111"/>
      <c r="H94" s="111"/>
      <c r="I94" s="111"/>
      <c r="J94" s="110">
        <v>0</v>
      </c>
      <c r="K94" s="111"/>
      <c r="L94" s="111"/>
      <c r="M94" s="75">
        <f t="shared" si="24"/>
        <v>0</v>
      </c>
      <c r="N94" s="111"/>
      <c r="O94" s="111"/>
      <c r="P94" s="110">
        <v>1</v>
      </c>
      <c r="Q94" s="110">
        <v>2</v>
      </c>
      <c r="R94" s="111"/>
      <c r="S94" s="111"/>
      <c r="T94" s="75">
        <f t="shared" si="25"/>
        <v>3</v>
      </c>
      <c r="U94" s="89">
        <f t="shared" si="17"/>
        <v>0</v>
      </c>
      <c r="V94" s="56">
        <f t="shared" si="17"/>
        <v>0</v>
      </c>
      <c r="W94" s="56">
        <f t="shared" si="17"/>
        <v>1</v>
      </c>
      <c r="X94" s="89">
        <f t="shared" si="16"/>
        <v>2</v>
      </c>
      <c r="Y94" s="89">
        <f t="shared" si="16"/>
        <v>0</v>
      </c>
      <c r="Z94" s="75">
        <f t="shared" si="16"/>
        <v>0</v>
      </c>
      <c r="AA94" s="75">
        <f t="shared" si="16"/>
        <v>3</v>
      </c>
      <c r="AB94" s="90">
        <f t="shared" si="26"/>
        <v>1.6</v>
      </c>
      <c r="AC94" s="90">
        <f t="shared" si="27"/>
        <v>53.333333333333336</v>
      </c>
      <c r="AD94" s="93">
        <f t="shared" si="23"/>
        <v>5</v>
      </c>
      <c r="AE94" s="49">
        <v>82</v>
      </c>
      <c r="AF94" s="78"/>
    </row>
    <row r="95" spans="1:32" ht="24.75" customHeight="1">
      <c r="A95" s="175"/>
      <c r="B95" s="178"/>
      <c r="C95" s="52" t="s">
        <v>72</v>
      </c>
      <c r="D95" s="89">
        <v>0</v>
      </c>
      <c r="E95" s="89">
        <v>15</v>
      </c>
      <c r="F95" s="89">
        <f t="shared" si="29"/>
        <v>15</v>
      </c>
      <c r="G95" s="111"/>
      <c r="H95" s="111"/>
      <c r="I95" s="111"/>
      <c r="J95" s="110">
        <v>0</v>
      </c>
      <c r="K95" s="110">
        <v>0</v>
      </c>
      <c r="L95" s="110"/>
      <c r="M95" s="75">
        <f t="shared" si="24"/>
        <v>0</v>
      </c>
      <c r="N95" s="111"/>
      <c r="O95" s="111"/>
      <c r="P95" s="111"/>
      <c r="Q95" s="110">
        <v>13</v>
      </c>
      <c r="R95" s="110">
        <v>2</v>
      </c>
      <c r="S95" s="111"/>
      <c r="T95" s="75">
        <f t="shared" si="25"/>
        <v>15</v>
      </c>
      <c r="U95" s="89">
        <f t="shared" si="17"/>
        <v>0</v>
      </c>
      <c r="V95" s="56">
        <f t="shared" si="17"/>
        <v>0</v>
      </c>
      <c r="W95" s="56">
        <f t="shared" si="17"/>
        <v>0</v>
      </c>
      <c r="X95" s="89">
        <f t="shared" si="16"/>
        <v>13</v>
      </c>
      <c r="Y95" s="89">
        <f t="shared" si="16"/>
        <v>2</v>
      </c>
      <c r="Z95" s="75">
        <f t="shared" si="16"/>
        <v>0</v>
      </c>
      <c r="AA95" s="75">
        <f t="shared" si="16"/>
        <v>15</v>
      </c>
      <c r="AB95" s="90">
        <f t="shared" si="26"/>
        <v>9.4</v>
      </c>
      <c r="AC95" s="90">
        <f t="shared" si="27"/>
        <v>62.66666666666667</v>
      </c>
      <c r="AD95" s="93">
        <f t="shared" si="23"/>
        <v>5</v>
      </c>
      <c r="AE95" s="49">
        <v>84</v>
      </c>
      <c r="AF95" s="78"/>
    </row>
    <row r="96" spans="1:32" ht="24.75" customHeight="1">
      <c r="A96" s="175"/>
      <c r="B96" s="178"/>
      <c r="C96" s="52" t="s">
        <v>313</v>
      </c>
      <c r="D96" s="89">
        <v>0</v>
      </c>
      <c r="E96" s="89">
        <v>1</v>
      </c>
      <c r="F96" s="89">
        <f t="shared" si="29"/>
        <v>1</v>
      </c>
      <c r="G96" s="111"/>
      <c r="H96" s="111"/>
      <c r="I96" s="111"/>
      <c r="J96" s="110">
        <v>0</v>
      </c>
      <c r="K96" s="111"/>
      <c r="L96" s="111"/>
      <c r="M96" s="75">
        <f t="shared" si="24"/>
        <v>0</v>
      </c>
      <c r="N96" s="111"/>
      <c r="O96" s="111"/>
      <c r="P96" s="111"/>
      <c r="Q96" s="110">
        <v>1</v>
      </c>
      <c r="R96" s="111"/>
      <c r="S96" s="111"/>
      <c r="T96" s="75">
        <f t="shared" si="25"/>
        <v>1</v>
      </c>
      <c r="U96" s="89">
        <f t="shared" si="17"/>
        <v>0</v>
      </c>
      <c r="V96" s="56">
        <f t="shared" si="17"/>
        <v>0</v>
      </c>
      <c r="W96" s="56">
        <f t="shared" si="17"/>
        <v>0</v>
      </c>
      <c r="X96" s="89">
        <f t="shared" si="16"/>
        <v>1</v>
      </c>
      <c r="Y96" s="89">
        <f t="shared" si="16"/>
        <v>0</v>
      </c>
      <c r="Z96" s="75">
        <f t="shared" si="16"/>
        <v>0</v>
      </c>
      <c r="AA96" s="75">
        <f t="shared" si="16"/>
        <v>1</v>
      </c>
      <c r="AB96" s="90">
        <f t="shared" si="26"/>
        <v>0.6</v>
      </c>
      <c r="AC96" s="90">
        <f t="shared" si="27"/>
        <v>60</v>
      </c>
      <c r="AD96" s="93">
        <f t="shared" si="23"/>
        <v>5</v>
      </c>
      <c r="AE96" s="49">
        <v>85</v>
      </c>
      <c r="AF96" s="78"/>
    </row>
    <row r="97" spans="1:32" ht="24.75" customHeight="1">
      <c r="A97" s="176"/>
      <c r="B97" s="179"/>
      <c r="C97" s="52" t="s">
        <v>159</v>
      </c>
      <c r="D97" s="89">
        <f>+D96+D95+D94+D93+D92+D91+D90+D89+D88+D87+D86+D85+D84+D83+D82+D81</f>
        <v>25</v>
      </c>
      <c r="E97" s="89">
        <f aca="true" t="shared" si="30" ref="E97:S97">+E96+E95+E94+E93+E92+E91+E90+E89+E88+E87+E86+E85+E84+E83+E82+E81</f>
        <v>30</v>
      </c>
      <c r="F97" s="89">
        <f t="shared" si="30"/>
        <v>55</v>
      </c>
      <c r="G97" s="110">
        <f t="shared" si="30"/>
        <v>0</v>
      </c>
      <c r="H97" s="110">
        <f t="shared" si="30"/>
        <v>0</v>
      </c>
      <c r="I97" s="110"/>
      <c r="J97" s="110">
        <f t="shared" si="30"/>
        <v>0</v>
      </c>
      <c r="K97" s="110">
        <f t="shared" si="30"/>
        <v>0</v>
      </c>
      <c r="L97" s="110"/>
      <c r="M97" s="75">
        <f t="shared" si="24"/>
        <v>0</v>
      </c>
      <c r="N97" s="110">
        <f t="shared" si="30"/>
        <v>1</v>
      </c>
      <c r="O97" s="110">
        <f t="shared" si="30"/>
        <v>0</v>
      </c>
      <c r="P97" s="110">
        <f t="shared" si="30"/>
        <v>2</v>
      </c>
      <c r="Q97" s="110">
        <f t="shared" si="30"/>
        <v>36</v>
      </c>
      <c r="R97" s="110">
        <f t="shared" si="30"/>
        <v>11</v>
      </c>
      <c r="S97" s="110">
        <f t="shared" si="30"/>
        <v>5</v>
      </c>
      <c r="T97" s="75">
        <f t="shared" si="25"/>
        <v>55</v>
      </c>
      <c r="U97" s="89">
        <f t="shared" si="17"/>
        <v>1</v>
      </c>
      <c r="V97" s="56">
        <f t="shared" si="17"/>
        <v>0</v>
      </c>
      <c r="W97" s="56">
        <f t="shared" si="17"/>
        <v>2</v>
      </c>
      <c r="X97" s="89">
        <f t="shared" si="16"/>
        <v>36</v>
      </c>
      <c r="Y97" s="89">
        <f t="shared" si="16"/>
        <v>11</v>
      </c>
      <c r="Z97" s="75">
        <f t="shared" si="16"/>
        <v>5</v>
      </c>
      <c r="AA97" s="75">
        <f t="shared" si="16"/>
        <v>55</v>
      </c>
      <c r="AB97" s="90">
        <f t="shared" si="26"/>
        <v>36.3</v>
      </c>
      <c r="AC97" s="90">
        <f t="shared" si="27"/>
        <v>65.99999999999999</v>
      </c>
      <c r="AD97" s="93">
        <f t="shared" si="23"/>
        <v>5</v>
      </c>
      <c r="AE97" s="49"/>
      <c r="AF97" s="78"/>
    </row>
    <row r="98" spans="1:32" ht="24.75" customHeight="1">
      <c r="A98" s="174">
        <v>5</v>
      </c>
      <c r="B98" s="177" t="s">
        <v>210</v>
      </c>
      <c r="C98" s="52" t="s">
        <v>76</v>
      </c>
      <c r="D98" s="89">
        <v>5</v>
      </c>
      <c r="E98" s="89">
        <v>1</v>
      </c>
      <c r="F98" s="89">
        <f aca="true" t="shared" si="31" ref="F98:F104">+E98+D98</f>
        <v>6</v>
      </c>
      <c r="G98" s="111"/>
      <c r="H98" s="111"/>
      <c r="I98" s="111"/>
      <c r="J98" s="110">
        <v>0</v>
      </c>
      <c r="K98" s="110">
        <v>0</v>
      </c>
      <c r="L98" s="110"/>
      <c r="M98" s="75">
        <f t="shared" si="24"/>
        <v>0</v>
      </c>
      <c r="N98" s="111"/>
      <c r="O98" s="111"/>
      <c r="P98" s="111"/>
      <c r="Q98" s="110">
        <v>4</v>
      </c>
      <c r="R98" s="110">
        <v>2</v>
      </c>
      <c r="S98" s="111"/>
      <c r="T98" s="75">
        <f t="shared" si="25"/>
        <v>6</v>
      </c>
      <c r="U98" s="89">
        <f t="shared" si="17"/>
        <v>0</v>
      </c>
      <c r="V98" s="56">
        <f t="shared" si="17"/>
        <v>0</v>
      </c>
      <c r="W98" s="56">
        <f t="shared" si="17"/>
        <v>0</v>
      </c>
      <c r="X98" s="89">
        <f t="shared" si="16"/>
        <v>4</v>
      </c>
      <c r="Y98" s="89">
        <f t="shared" si="16"/>
        <v>2</v>
      </c>
      <c r="Z98" s="75">
        <f t="shared" si="16"/>
        <v>0</v>
      </c>
      <c r="AA98" s="75">
        <f t="shared" si="16"/>
        <v>6</v>
      </c>
      <c r="AB98" s="90">
        <f t="shared" si="26"/>
        <v>4</v>
      </c>
      <c r="AC98" s="90">
        <f t="shared" si="27"/>
        <v>66.66666666666666</v>
      </c>
      <c r="AD98" s="93">
        <f t="shared" si="23"/>
        <v>5</v>
      </c>
      <c r="AE98" s="49">
        <v>86</v>
      </c>
      <c r="AF98" s="78"/>
    </row>
    <row r="99" spans="1:32" ht="24.75" customHeight="1">
      <c r="A99" s="175"/>
      <c r="B99" s="178"/>
      <c r="C99" s="52" t="s">
        <v>143</v>
      </c>
      <c r="D99" s="89">
        <v>0</v>
      </c>
      <c r="E99" s="89">
        <v>1</v>
      </c>
      <c r="F99" s="89">
        <f t="shared" si="31"/>
        <v>1</v>
      </c>
      <c r="G99" s="111"/>
      <c r="H99" s="111"/>
      <c r="I99" s="111"/>
      <c r="J99" s="111"/>
      <c r="K99" s="110">
        <v>0</v>
      </c>
      <c r="L99" s="110"/>
      <c r="M99" s="75">
        <f t="shared" si="24"/>
        <v>0</v>
      </c>
      <c r="N99" s="111"/>
      <c r="O99" s="111"/>
      <c r="P99" s="111"/>
      <c r="Q99" s="111"/>
      <c r="R99" s="110">
        <v>1</v>
      </c>
      <c r="S99" s="111"/>
      <c r="T99" s="75">
        <f t="shared" si="25"/>
        <v>1</v>
      </c>
      <c r="U99" s="89">
        <f t="shared" si="17"/>
        <v>0</v>
      </c>
      <c r="V99" s="56">
        <f t="shared" si="17"/>
        <v>0</v>
      </c>
      <c r="W99" s="56">
        <f t="shared" si="17"/>
        <v>0</v>
      </c>
      <c r="X99" s="89">
        <f t="shared" si="16"/>
        <v>0</v>
      </c>
      <c r="Y99" s="89">
        <f t="shared" si="16"/>
        <v>1</v>
      </c>
      <c r="Z99" s="75">
        <f t="shared" si="16"/>
        <v>0</v>
      </c>
      <c r="AA99" s="75">
        <f t="shared" si="16"/>
        <v>1</v>
      </c>
      <c r="AB99" s="90">
        <f t="shared" si="26"/>
        <v>0.8</v>
      </c>
      <c r="AC99" s="90">
        <f t="shared" si="27"/>
        <v>80</v>
      </c>
      <c r="AD99" s="93">
        <f t="shared" si="23"/>
        <v>5</v>
      </c>
      <c r="AE99" s="49">
        <v>87</v>
      </c>
      <c r="AF99" s="78"/>
    </row>
    <row r="100" spans="1:32" ht="24.75" customHeight="1">
      <c r="A100" s="175"/>
      <c r="B100" s="178"/>
      <c r="C100" s="52" t="s">
        <v>273</v>
      </c>
      <c r="D100" s="89">
        <v>1</v>
      </c>
      <c r="E100" s="89">
        <v>0</v>
      </c>
      <c r="F100" s="89">
        <f t="shared" si="31"/>
        <v>1</v>
      </c>
      <c r="G100" s="111"/>
      <c r="H100" s="111"/>
      <c r="I100" s="111"/>
      <c r="J100" s="111"/>
      <c r="K100" s="111"/>
      <c r="L100" s="111"/>
      <c r="M100" s="75">
        <f t="shared" si="24"/>
        <v>0</v>
      </c>
      <c r="N100" s="111"/>
      <c r="O100" s="111"/>
      <c r="P100" s="111"/>
      <c r="Q100" s="111"/>
      <c r="R100" s="111"/>
      <c r="S100" s="110">
        <v>1</v>
      </c>
      <c r="T100" s="75">
        <f t="shared" si="25"/>
        <v>1</v>
      </c>
      <c r="U100" s="89">
        <f t="shared" si="17"/>
        <v>0</v>
      </c>
      <c r="V100" s="56">
        <f t="shared" si="17"/>
        <v>0</v>
      </c>
      <c r="W100" s="56">
        <f t="shared" si="17"/>
        <v>0</v>
      </c>
      <c r="X100" s="89">
        <f t="shared" si="16"/>
        <v>0</v>
      </c>
      <c r="Y100" s="89">
        <f t="shared" si="16"/>
        <v>0</v>
      </c>
      <c r="Z100" s="75">
        <f t="shared" si="16"/>
        <v>1</v>
      </c>
      <c r="AA100" s="75">
        <f t="shared" si="16"/>
        <v>1</v>
      </c>
      <c r="AB100" s="90">
        <f t="shared" si="26"/>
        <v>1</v>
      </c>
      <c r="AC100" s="90">
        <f t="shared" si="27"/>
        <v>100</v>
      </c>
      <c r="AD100" s="93">
        <f t="shared" si="23"/>
        <v>5</v>
      </c>
      <c r="AE100" s="49">
        <v>88</v>
      </c>
      <c r="AF100" s="78"/>
    </row>
    <row r="101" spans="1:32" ht="24.75" customHeight="1">
      <c r="A101" s="175"/>
      <c r="B101" s="178"/>
      <c r="C101" s="52" t="s">
        <v>77</v>
      </c>
      <c r="D101" s="89">
        <v>10</v>
      </c>
      <c r="E101" s="89">
        <v>0</v>
      </c>
      <c r="F101" s="89">
        <f t="shared" si="31"/>
        <v>10</v>
      </c>
      <c r="G101" s="110">
        <v>0</v>
      </c>
      <c r="H101" s="111"/>
      <c r="I101" s="111"/>
      <c r="J101" s="110">
        <v>0</v>
      </c>
      <c r="K101" s="110">
        <v>0</v>
      </c>
      <c r="L101" s="110"/>
      <c r="M101" s="75">
        <f t="shared" si="24"/>
        <v>0</v>
      </c>
      <c r="N101" s="110">
        <v>1</v>
      </c>
      <c r="O101" s="111"/>
      <c r="P101" s="111"/>
      <c r="Q101" s="110">
        <v>2</v>
      </c>
      <c r="R101" s="110">
        <v>7</v>
      </c>
      <c r="S101" s="111"/>
      <c r="T101" s="75">
        <f t="shared" si="25"/>
        <v>10</v>
      </c>
      <c r="U101" s="89">
        <f t="shared" si="17"/>
        <v>1</v>
      </c>
      <c r="V101" s="56">
        <f t="shared" si="17"/>
        <v>0</v>
      </c>
      <c r="W101" s="56">
        <f t="shared" si="17"/>
        <v>0</v>
      </c>
      <c r="X101" s="89">
        <f t="shared" si="16"/>
        <v>2</v>
      </c>
      <c r="Y101" s="89">
        <f t="shared" si="16"/>
        <v>7</v>
      </c>
      <c r="Z101" s="75">
        <f t="shared" si="16"/>
        <v>0</v>
      </c>
      <c r="AA101" s="75">
        <f t="shared" si="16"/>
        <v>10</v>
      </c>
      <c r="AB101" s="90">
        <f t="shared" si="26"/>
        <v>6.9</v>
      </c>
      <c r="AC101" s="90">
        <f t="shared" si="27"/>
        <v>69</v>
      </c>
      <c r="AD101" s="93">
        <f t="shared" si="23"/>
        <v>5</v>
      </c>
      <c r="AE101" s="49">
        <v>89</v>
      </c>
      <c r="AF101" s="78"/>
    </row>
    <row r="102" spans="1:32" ht="24.75" customHeight="1">
      <c r="A102" s="175"/>
      <c r="B102" s="178"/>
      <c r="C102" s="52" t="s">
        <v>234</v>
      </c>
      <c r="D102" s="89">
        <v>1</v>
      </c>
      <c r="E102" s="89">
        <v>0</v>
      </c>
      <c r="F102" s="89">
        <f t="shared" si="31"/>
        <v>1</v>
      </c>
      <c r="G102" s="111"/>
      <c r="H102" s="111"/>
      <c r="I102" s="111"/>
      <c r="J102" s="110">
        <v>0</v>
      </c>
      <c r="K102" s="111"/>
      <c r="L102" s="111"/>
      <c r="M102" s="75">
        <f t="shared" si="24"/>
        <v>0</v>
      </c>
      <c r="N102" s="111"/>
      <c r="O102" s="111"/>
      <c r="P102" s="111"/>
      <c r="Q102" s="110">
        <v>1</v>
      </c>
      <c r="R102" s="111"/>
      <c r="S102" s="111"/>
      <c r="T102" s="75">
        <f t="shared" si="25"/>
        <v>1</v>
      </c>
      <c r="U102" s="89">
        <f t="shared" si="17"/>
        <v>0</v>
      </c>
      <c r="V102" s="56">
        <f t="shared" si="17"/>
        <v>0</v>
      </c>
      <c r="W102" s="56">
        <f t="shared" si="17"/>
        <v>0</v>
      </c>
      <c r="X102" s="89">
        <f t="shared" si="16"/>
        <v>1</v>
      </c>
      <c r="Y102" s="89">
        <f t="shared" si="16"/>
        <v>0</v>
      </c>
      <c r="Z102" s="75">
        <f t="shared" si="16"/>
        <v>0</v>
      </c>
      <c r="AA102" s="75">
        <f t="shared" si="16"/>
        <v>1</v>
      </c>
      <c r="AB102" s="90">
        <f t="shared" si="26"/>
        <v>0.6</v>
      </c>
      <c r="AC102" s="90">
        <f t="shared" si="27"/>
        <v>60</v>
      </c>
      <c r="AD102" s="93">
        <f aca="true" t="shared" si="32" ref="AD102:AD133">IF(AC102*5/40&gt;5,5,AC102*5/40)</f>
        <v>5</v>
      </c>
      <c r="AE102" s="49">
        <v>90</v>
      </c>
      <c r="AF102" s="78"/>
    </row>
    <row r="103" spans="1:32" ht="24.75" customHeight="1">
      <c r="A103" s="175"/>
      <c r="B103" s="178"/>
      <c r="C103" s="52" t="s">
        <v>235</v>
      </c>
      <c r="D103" s="89">
        <v>1</v>
      </c>
      <c r="E103" s="89">
        <v>2</v>
      </c>
      <c r="F103" s="89">
        <f t="shared" si="31"/>
        <v>3</v>
      </c>
      <c r="G103" s="111"/>
      <c r="H103" s="111"/>
      <c r="I103" s="111"/>
      <c r="J103" s="110">
        <v>0</v>
      </c>
      <c r="K103" s="111"/>
      <c r="L103" s="111"/>
      <c r="M103" s="75">
        <f t="shared" si="24"/>
        <v>0</v>
      </c>
      <c r="N103" s="111"/>
      <c r="O103" s="111"/>
      <c r="P103" s="111"/>
      <c r="Q103" s="110">
        <v>3</v>
      </c>
      <c r="R103" s="111"/>
      <c r="S103" s="111"/>
      <c r="T103" s="75">
        <f t="shared" si="25"/>
        <v>3</v>
      </c>
      <c r="U103" s="89">
        <f t="shared" si="17"/>
        <v>0</v>
      </c>
      <c r="V103" s="56">
        <f t="shared" si="17"/>
        <v>0</v>
      </c>
      <c r="W103" s="56">
        <f t="shared" si="17"/>
        <v>0</v>
      </c>
      <c r="X103" s="89">
        <f t="shared" si="16"/>
        <v>3</v>
      </c>
      <c r="Y103" s="89">
        <f t="shared" si="16"/>
        <v>0</v>
      </c>
      <c r="Z103" s="75">
        <f t="shared" si="16"/>
        <v>0</v>
      </c>
      <c r="AA103" s="75">
        <f t="shared" si="16"/>
        <v>3</v>
      </c>
      <c r="AB103" s="90">
        <f t="shared" si="26"/>
        <v>1.7999999999999998</v>
      </c>
      <c r="AC103" s="90">
        <f t="shared" si="27"/>
        <v>60</v>
      </c>
      <c r="AD103" s="93">
        <f t="shared" si="32"/>
        <v>5</v>
      </c>
      <c r="AE103" s="49">
        <v>91</v>
      </c>
      <c r="AF103" s="78"/>
    </row>
    <row r="104" spans="1:32" ht="24.75" customHeight="1">
      <c r="A104" s="175"/>
      <c r="B104" s="178"/>
      <c r="C104" s="52" t="s">
        <v>110</v>
      </c>
      <c r="D104" s="89">
        <v>6</v>
      </c>
      <c r="E104" s="89">
        <v>3</v>
      </c>
      <c r="F104" s="89">
        <f t="shared" si="31"/>
        <v>9</v>
      </c>
      <c r="G104" s="111"/>
      <c r="H104" s="111"/>
      <c r="I104" s="111"/>
      <c r="J104" s="110">
        <v>0</v>
      </c>
      <c r="K104" s="110">
        <v>0</v>
      </c>
      <c r="L104" s="110"/>
      <c r="M104" s="75">
        <f t="shared" si="24"/>
        <v>0</v>
      </c>
      <c r="N104" s="111"/>
      <c r="O104" s="111"/>
      <c r="P104" s="111"/>
      <c r="Q104" s="110">
        <v>6</v>
      </c>
      <c r="R104" s="110">
        <v>3</v>
      </c>
      <c r="S104" s="111"/>
      <c r="T104" s="75">
        <f t="shared" si="25"/>
        <v>9</v>
      </c>
      <c r="U104" s="89">
        <f t="shared" si="17"/>
        <v>0</v>
      </c>
      <c r="V104" s="56">
        <f t="shared" si="17"/>
        <v>0</v>
      </c>
      <c r="W104" s="56">
        <f t="shared" si="17"/>
        <v>0</v>
      </c>
      <c r="X104" s="89">
        <f t="shared" si="16"/>
        <v>6</v>
      </c>
      <c r="Y104" s="89">
        <f t="shared" si="16"/>
        <v>3</v>
      </c>
      <c r="Z104" s="75">
        <f t="shared" si="16"/>
        <v>0</v>
      </c>
      <c r="AA104" s="75">
        <f t="shared" si="16"/>
        <v>9</v>
      </c>
      <c r="AB104" s="90">
        <f t="shared" si="26"/>
        <v>6</v>
      </c>
      <c r="AC104" s="90">
        <f aca="true" t="shared" si="33" ref="AC104:AC133">+AB104/F104*100</f>
        <v>66.66666666666666</v>
      </c>
      <c r="AD104" s="93">
        <f t="shared" si="32"/>
        <v>5</v>
      </c>
      <c r="AE104" s="49">
        <v>92</v>
      </c>
      <c r="AF104" s="78"/>
    </row>
    <row r="105" spans="1:32" ht="24.75" customHeight="1">
      <c r="A105" s="176"/>
      <c r="B105" s="179"/>
      <c r="C105" s="52" t="s">
        <v>159</v>
      </c>
      <c r="D105" s="89">
        <f>+D104+D103+D102+D101+D100+D99+D98</f>
        <v>24</v>
      </c>
      <c r="E105" s="89">
        <f aca="true" t="shared" si="34" ref="E105:S105">+E104+E103+E102+E101+E100+E99+E98</f>
        <v>7</v>
      </c>
      <c r="F105" s="89">
        <f t="shared" si="34"/>
        <v>31</v>
      </c>
      <c r="G105" s="110">
        <f t="shared" si="34"/>
        <v>0</v>
      </c>
      <c r="H105" s="110">
        <f t="shared" si="34"/>
        <v>0</v>
      </c>
      <c r="I105" s="110"/>
      <c r="J105" s="110">
        <f t="shared" si="34"/>
        <v>0</v>
      </c>
      <c r="K105" s="110">
        <f t="shared" si="34"/>
        <v>0</v>
      </c>
      <c r="L105" s="110"/>
      <c r="M105" s="75">
        <f t="shared" si="24"/>
        <v>0</v>
      </c>
      <c r="N105" s="110">
        <f t="shared" si="34"/>
        <v>1</v>
      </c>
      <c r="O105" s="110">
        <f t="shared" si="34"/>
        <v>0</v>
      </c>
      <c r="P105" s="110">
        <f t="shared" si="34"/>
        <v>0</v>
      </c>
      <c r="Q105" s="110">
        <f t="shared" si="34"/>
        <v>16</v>
      </c>
      <c r="R105" s="110">
        <f t="shared" si="34"/>
        <v>13</v>
      </c>
      <c r="S105" s="110">
        <f t="shared" si="34"/>
        <v>1</v>
      </c>
      <c r="T105" s="75">
        <f t="shared" si="25"/>
        <v>31</v>
      </c>
      <c r="U105" s="89">
        <f t="shared" si="17"/>
        <v>1</v>
      </c>
      <c r="V105" s="56">
        <f t="shared" si="17"/>
        <v>0</v>
      </c>
      <c r="W105" s="56">
        <f t="shared" si="17"/>
        <v>0</v>
      </c>
      <c r="X105" s="89">
        <f t="shared" si="16"/>
        <v>16</v>
      </c>
      <c r="Y105" s="89">
        <f t="shared" si="16"/>
        <v>13</v>
      </c>
      <c r="Z105" s="75">
        <f t="shared" si="16"/>
        <v>1</v>
      </c>
      <c r="AA105" s="75">
        <f t="shared" si="16"/>
        <v>31</v>
      </c>
      <c r="AB105" s="90">
        <f t="shared" si="26"/>
        <v>21.1</v>
      </c>
      <c r="AC105" s="90">
        <f t="shared" si="33"/>
        <v>68.06451612903226</v>
      </c>
      <c r="AD105" s="93">
        <f t="shared" si="32"/>
        <v>5</v>
      </c>
      <c r="AE105" s="49"/>
      <c r="AF105" s="78"/>
    </row>
    <row r="106" spans="1:32" ht="24.75" customHeight="1">
      <c r="A106" s="174">
        <v>6</v>
      </c>
      <c r="B106" s="177" t="s">
        <v>168</v>
      </c>
      <c r="C106" s="52" t="s">
        <v>169</v>
      </c>
      <c r="D106" s="89">
        <v>2</v>
      </c>
      <c r="E106" s="89">
        <v>2</v>
      </c>
      <c r="F106" s="89">
        <f>+E106+D106</f>
        <v>4</v>
      </c>
      <c r="G106" s="111"/>
      <c r="H106" s="111"/>
      <c r="I106" s="111"/>
      <c r="J106" s="110">
        <v>0</v>
      </c>
      <c r="K106" s="110">
        <v>0</v>
      </c>
      <c r="L106" s="110"/>
      <c r="M106" s="75">
        <f t="shared" si="24"/>
        <v>0</v>
      </c>
      <c r="N106" s="111"/>
      <c r="O106" s="111"/>
      <c r="P106" s="111"/>
      <c r="Q106" s="110">
        <v>2</v>
      </c>
      <c r="R106" s="110">
        <v>2</v>
      </c>
      <c r="S106" s="111"/>
      <c r="T106" s="75">
        <f t="shared" si="25"/>
        <v>4</v>
      </c>
      <c r="U106" s="89">
        <f t="shared" si="17"/>
        <v>0</v>
      </c>
      <c r="V106" s="56">
        <f t="shared" si="17"/>
        <v>0</v>
      </c>
      <c r="W106" s="56">
        <f t="shared" si="17"/>
        <v>0</v>
      </c>
      <c r="X106" s="89">
        <f t="shared" si="16"/>
        <v>2</v>
      </c>
      <c r="Y106" s="89">
        <f t="shared" si="16"/>
        <v>2</v>
      </c>
      <c r="Z106" s="75">
        <f t="shared" si="16"/>
        <v>0</v>
      </c>
      <c r="AA106" s="75">
        <f aca="true" t="shared" si="35" ref="AA106:AA133">+T106+M106</f>
        <v>4</v>
      </c>
      <c r="AB106" s="90">
        <f t="shared" si="26"/>
        <v>2.8</v>
      </c>
      <c r="AC106" s="90">
        <f t="shared" si="33"/>
        <v>70</v>
      </c>
      <c r="AD106" s="93">
        <f t="shared" si="32"/>
        <v>5</v>
      </c>
      <c r="AE106" s="49">
        <v>17</v>
      </c>
      <c r="AF106" s="78"/>
    </row>
    <row r="107" spans="1:32" ht="24.75" customHeight="1">
      <c r="A107" s="175"/>
      <c r="B107" s="178"/>
      <c r="C107" s="52" t="s">
        <v>31</v>
      </c>
      <c r="D107" s="89">
        <v>1</v>
      </c>
      <c r="E107" s="89">
        <v>1</v>
      </c>
      <c r="F107" s="89">
        <f>+E107+D107</f>
        <v>2</v>
      </c>
      <c r="G107" s="111"/>
      <c r="H107" s="110">
        <v>0</v>
      </c>
      <c r="I107" s="110"/>
      <c r="J107" s="110">
        <v>0</v>
      </c>
      <c r="K107" s="111"/>
      <c r="L107" s="111"/>
      <c r="M107" s="75">
        <f t="shared" si="24"/>
        <v>0</v>
      </c>
      <c r="N107" s="111"/>
      <c r="O107" s="110">
        <v>1</v>
      </c>
      <c r="P107" s="111"/>
      <c r="Q107" s="110">
        <v>1</v>
      </c>
      <c r="R107" s="111"/>
      <c r="S107" s="111"/>
      <c r="T107" s="75">
        <f t="shared" si="25"/>
        <v>2</v>
      </c>
      <c r="U107" s="89">
        <f t="shared" si="17"/>
        <v>0</v>
      </c>
      <c r="V107" s="56">
        <f t="shared" si="17"/>
        <v>1</v>
      </c>
      <c r="W107" s="56">
        <f t="shared" si="17"/>
        <v>0</v>
      </c>
      <c r="X107" s="89">
        <f t="shared" si="17"/>
        <v>1</v>
      </c>
      <c r="Y107" s="89">
        <f t="shared" si="17"/>
        <v>0</v>
      </c>
      <c r="Z107" s="75">
        <f t="shared" si="17"/>
        <v>0</v>
      </c>
      <c r="AA107" s="75">
        <f t="shared" si="35"/>
        <v>2</v>
      </c>
      <c r="AB107" s="90">
        <f t="shared" si="26"/>
        <v>0.8</v>
      </c>
      <c r="AC107" s="90">
        <f t="shared" si="33"/>
        <v>40</v>
      </c>
      <c r="AD107" s="93">
        <f t="shared" si="32"/>
        <v>5</v>
      </c>
      <c r="AE107" s="49">
        <v>63</v>
      </c>
      <c r="AF107" s="78"/>
    </row>
    <row r="108" spans="1:32" ht="24.75" customHeight="1">
      <c r="A108" s="175"/>
      <c r="B108" s="178"/>
      <c r="C108" s="52" t="s">
        <v>170</v>
      </c>
      <c r="D108" s="89">
        <v>11</v>
      </c>
      <c r="E108" s="89">
        <v>0</v>
      </c>
      <c r="F108" s="89">
        <f>+E108+D108</f>
        <v>11</v>
      </c>
      <c r="G108" s="111"/>
      <c r="H108" s="111"/>
      <c r="I108" s="111"/>
      <c r="J108" s="111"/>
      <c r="K108" s="110">
        <v>0</v>
      </c>
      <c r="L108" s="110"/>
      <c r="M108" s="75">
        <f t="shared" si="24"/>
        <v>0</v>
      </c>
      <c r="N108" s="111"/>
      <c r="O108" s="111"/>
      <c r="P108" s="111"/>
      <c r="Q108" s="111"/>
      <c r="R108" s="110">
        <v>11</v>
      </c>
      <c r="S108" s="111"/>
      <c r="T108" s="75">
        <f t="shared" si="25"/>
        <v>11</v>
      </c>
      <c r="U108" s="89">
        <f aca="true" t="shared" si="36" ref="U108:Z133">+N108+G108</f>
        <v>0</v>
      </c>
      <c r="V108" s="56">
        <f t="shared" si="36"/>
        <v>0</v>
      </c>
      <c r="W108" s="56">
        <f t="shared" si="36"/>
        <v>0</v>
      </c>
      <c r="X108" s="89">
        <f t="shared" si="36"/>
        <v>0</v>
      </c>
      <c r="Y108" s="89">
        <f t="shared" si="36"/>
        <v>11</v>
      </c>
      <c r="Z108" s="75">
        <f t="shared" si="36"/>
        <v>0</v>
      </c>
      <c r="AA108" s="75">
        <f t="shared" si="35"/>
        <v>11</v>
      </c>
      <c r="AB108" s="90">
        <f t="shared" si="26"/>
        <v>8.8</v>
      </c>
      <c r="AC108" s="90">
        <f t="shared" si="33"/>
        <v>80</v>
      </c>
      <c r="AD108" s="93">
        <f t="shared" si="32"/>
        <v>5</v>
      </c>
      <c r="AE108" s="49">
        <v>102</v>
      </c>
      <c r="AF108" s="78"/>
    </row>
    <row r="109" spans="1:32" ht="24.75" customHeight="1">
      <c r="A109" s="175"/>
      <c r="B109" s="178"/>
      <c r="C109" s="52" t="s">
        <v>57</v>
      </c>
      <c r="D109" s="89">
        <v>1</v>
      </c>
      <c r="E109" s="89">
        <v>2</v>
      </c>
      <c r="F109" s="89">
        <f>+E109+D109</f>
        <v>3</v>
      </c>
      <c r="G109" s="111"/>
      <c r="H109" s="111"/>
      <c r="I109" s="111"/>
      <c r="J109" s="110">
        <v>0</v>
      </c>
      <c r="K109" s="111"/>
      <c r="L109" s="111"/>
      <c r="M109" s="75">
        <f t="shared" si="24"/>
        <v>0</v>
      </c>
      <c r="N109" s="111"/>
      <c r="O109" s="111"/>
      <c r="P109" s="111"/>
      <c r="Q109" s="110">
        <v>3</v>
      </c>
      <c r="R109" s="111"/>
      <c r="S109" s="111"/>
      <c r="T109" s="75">
        <f t="shared" si="25"/>
        <v>3</v>
      </c>
      <c r="U109" s="89">
        <f t="shared" si="36"/>
        <v>0</v>
      </c>
      <c r="V109" s="56">
        <f t="shared" si="36"/>
        <v>0</v>
      </c>
      <c r="W109" s="56">
        <f t="shared" si="36"/>
        <v>0</v>
      </c>
      <c r="X109" s="89">
        <f t="shared" si="36"/>
        <v>3</v>
      </c>
      <c r="Y109" s="89">
        <f t="shared" si="36"/>
        <v>0</v>
      </c>
      <c r="Z109" s="75">
        <f t="shared" si="36"/>
        <v>0</v>
      </c>
      <c r="AA109" s="75">
        <f t="shared" si="35"/>
        <v>3</v>
      </c>
      <c r="AB109" s="90">
        <f t="shared" si="26"/>
        <v>1.7999999999999998</v>
      </c>
      <c r="AC109" s="90">
        <f t="shared" si="33"/>
        <v>60</v>
      </c>
      <c r="AD109" s="93">
        <f t="shared" si="32"/>
        <v>5</v>
      </c>
      <c r="AE109" s="49">
        <v>103</v>
      </c>
      <c r="AF109" s="78"/>
    </row>
    <row r="110" spans="1:32" ht="24.75" customHeight="1">
      <c r="A110" s="176"/>
      <c r="B110" s="179"/>
      <c r="C110" s="52" t="s">
        <v>159</v>
      </c>
      <c r="D110" s="89">
        <f>+D109+D108+D107+D106</f>
        <v>15</v>
      </c>
      <c r="E110" s="89">
        <f aca="true" t="shared" si="37" ref="E110:S110">+E109+E108+E107+E106</f>
        <v>5</v>
      </c>
      <c r="F110" s="89">
        <f t="shared" si="37"/>
        <v>20</v>
      </c>
      <c r="G110" s="110">
        <f t="shared" si="37"/>
        <v>0</v>
      </c>
      <c r="H110" s="110">
        <f t="shared" si="37"/>
        <v>0</v>
      </c>
      <c r="I110" s="110"/>
      <c r="J110" s="110">
        <f t="shared" si="37"/>
        <v>0</v>
      </c>
      <c r="K110" s="110">
        <f t="shared" si="37"/>
        <v>0</v>
      </c>
      <c r="L110" s="110"/>
      <c r="M110" s="75">
        <f t="shared" si="24"/>
        <v>0</v>
      </c>
      <c r="N110" s="110">
        <f t="shared" si="37"/>
        <v>0</v>
      </c>
      <c r="O110" s="110">
        <f t="shared" si="37"/>
        <v>1</v>
      </c>
      <c r="P110" s="110">
        <f t="shared" si="37"/>
        <v>0</v>
      </c>
      <c r="Q110" s="110">
        <f t="shared" si="37"/>
        <v>6</v>
      </c>
      <c r="R110" s="110">
        <f t="shared" si="37"/>
        <v>13</v>
      </c>
      <c r="S110" s="110">
        <f t="shared" si="37"/>
        <v>0</v>
      </c>
      <c r="T110" s="75">
        <f t="shared" si="25"/>
        <v>20</v>
      </c>
      <c r="U110" s="89">
        <f t="shared" si="36"/>
        <v>0</v>
      </c>
      <c r="V110" s="56">
        <f t="shared" si="36"/>
        <v>1</v>
      </c>
      <c r="W110" s="56">
        <f t="shared" si="36"/>
        <v>0</v>
      </c>
      <c r="X110" s="89">
        <f t="shared" si="36"/>
        <v>6</v>
      </c>
      <c r="Y110" s="89">
        <f t="shared" si="36"/>
        <v>13</v>
      </c>
      <c r="Z110" s="75">
        <f t="shared" si="36"/>
        <v>0</v>
      </c>
      <c r="AA110" s="75">
        <f t="shared" si="35"/>
        <v>20</v>
      </c>
      <c r="AB110" s="90">
        <f t="shared" si="26"/>
        <v>14.2</v>
      </c>
      <c r="AC110" s="90">
        <f t="shared" si="33"/>
        <v>71</v>
      </c>
      <c r="AD110" s="93">
        <f t="shared" si="32"/>
        <v>5</v>
      </c>
      <c r="AE110" s="49"/>
      <c r="AF110" s="78"/>
    </row>
    <row r="111" spans="1:32" ht="24.75" customHeight="1">
      <c r="A111" s="174">
        <v>7</v>
      </c>
      <c r="B111" s="177" t="s">
        <v>93</v>
      </c>
      <c r="C111" s="52" t="s">
        <v>83</v>
      </c>
      <c r="D111" s="89">
        <v>0</v>
      </c>
      <c r="E111" s="89">
        <v>5</v>
      </c>
      <c r="F111" s="89">
        <f aca="true" t="shared" si="38" ref="F111:F117">+E111+D111</f>
        <v>5</v>
      </c>
      <c r="G111" s="111"/>
      <c r="H111" s="111"/>
      <c r="I111" s="111"/>
      <c r="J111" s="110">
        <v>0</v>
      </c>
      <c r="K111" s="110">
        <v>0</v>
      </c>
      <c r="L111" s="110"/>
      <c r="M111" s="75">
        <f t="shared" si="24"/>
        <v>0</v>
      </c>
      <c r="N111" s="111"/>
      <c r="O111" s="111"/>
      <c r="P111" s="110">
        <v>1</v>
      </c>
      <c r="Q111" s="110">
        <v>2</v>
      </c>
      <c r="R111" s="110">
        <v>2</v>
      </c>
      <c r="S111" s="111"/>
      <c r="T111" s="75">
        <f t="shared" si="25"/>
        <v>5</v>
      </c>
      <c r="U111" s="89">
        <f t="shared" si="36"/>
        <v>0</v>
      </c>
      <c r="V111" s="56">
        <f t="shared" si="36"/>
        <v>0</v>
      </c>
      <c r="W111" s="56">
        <f t="shared" si="36"/>
        <v>1</v>
      </c>
      <c r="X111" s="89">
        <f t="shared" si="36"/>
        <v>2</v>
      </c>
      <c r="Y111" s="89">
        <f t="shared" si="36"/>
        <v>2</v>
      </c>
      <c r="Z111" s="75">
        <f t="shared" si="36"/>
        <v>0</v>
      </c>
      <c r="AA111" s="75">
        <f t="shared" si="35"/>
        <v>5</v>
      </c>
      <c r="AB111" s="90">
        <f t="shared" si="26"/>
        <v>3.1999999999999997</v>
      </c>
      <c r="AC111" s="90">
        <f t="shared" si="33"/>
        <v>63.99999999999999</v>
      </c>
      <c r="AD111" s="93">
        <f t="shared" si="32"/>
        <v>5</v>
      </c>
      <c r="AE111" s="49">
        <v>49</v>
      </c>
      <c r="AF111" s="78"/>
    </row>
    <row r="112" spans="1:32" ht="24.75" customHeight="1">
      <c r="A112" s="175"/>
      <c r="B112" s="178"/>
      <c r="C112" s="52" t="s">
        <v>84</v>
      </c>
      <c r="D112" s="89">
        <v>4</v>
      </c>
      <c r="E112" s="89">
        <v>0</v>
      </c>
      <c r="F112" s="89">
        <f t="shared" si="38"/>
        <v>4</v>
      </c>
      <c r="G112" s="111"/>
      <c r="H112" s="111"/>
      <c r="I112" s="111"/>
      <c r="J112" s="110">
        <v>0</v>
      </c>
      <c r="K112" s="110">
        <v>0</v>
      </c>
      <c r="L112" s="110"/>
      <c r="M112" s="75">
        <f t="shared" si="24"/>
        <v>0</v>
      </c>
      <c r="N112" s="111"/>
      <c r="O112" s="111"/>
      <c r="P112" s="111"/>
      <c r="Q112" s="110">
        <v>1</v>
      </c>
      <c r="R112" s="110">
        <v>3</v>
      </c>
      <c r="S112" s="111"/>
      <c r="T112" s="75">
        <f t="shared" si="25"/>
        <v>4</v>
      </c>
      <c r="U112" s="89">
        <f t="shared" si="36"/>
        <v>0</v>
      </c>
      <c r="V112" s="56">
        <f t="shared" si="36"/>
        <v>0</v>
      </c>
      <c r="W112" s="56">
        <f t="shared" si="36"/>
        <v>0</v>
      </c>
      <c r="X112" s="89">
        <f t="shared" si="36"/>
        <v>1</v>
      </c>
      <c r="Y112" s="89">
        <f t="shared" si="36"/>
        <v>3</v>
      </c>
      <c r="Z112" s="75">
        <f t="shared" si="36"/>
        <v>0</v>
      </c>
      <c r="AA112" s="75">
        <f t="shared" si="35"/>
        <v>4</v>
      </c>
      <c r="AB112" s="90">
        <f t="shared" si="26"/>
        <v>3.0000000000000004</v>
      </c>
      <c r="AC112" s="90">
        <f t="shared" si="33"/>
        <v>75.00000000000001</v>
      </c>
      <c r="AD112" s="93">
        <f t="shared" si="32"/>
        <v>5</v>
      </c>
      <c r="AE112" s="49">
        <v>50</v>
      </c>
      <c r="AF112" s="78"/>
    </row>
    <row r="113" spans="1:32" ht="24.75" customHeight="1">
      <c r="A113" s="175"/>
      <c r="B113" s="178"/>
      <c r="C113" s="52" t="s">
        <v>145</v>
      </c>
      <c r="D113" s="89">
        <v>1</v>
      </c>
      <c r="E113" s="89">
        <v>0</v>
      </c>
      <c r="F113" s="89">
        <f t="shared" si="38"/>
        <v>1</v>
      </c>
      <c r="G113" s="111"/>
      <c r="H113" s="111"/>
      <c r="I113" s="111"/>
      <c r="J113" s="110">
        <v>0</v>
      </c>
      <c r="K113" s="111"/>
      <c r="L113" s="111"/>
      <c r="M113" s="75">
        <f t="shared" si="24"/>
        <v>0</v>
      </c>
      <c r="N113" s="111"/>
      <c r="O113" s="111"/>
      <c r="P113" s="111"/>
      <c r="Q113" s="110">
        <v>1</v>
      </c>
      <c r="R113" s="111"/>
      <c r="S113" s="111"/>
      <c r="T113" s="75">
        <f t="shared" si="25"/>
        <v>1</v>
      </c>
      <c r="U113" s="89">
        <f t="shared" si="36"/>
        <v>0</v>
      </c>
      <c r="V113" s="56">
        <f t="shared" si="36"/>
        <v>0</v>
      </c>
      <c r="W113" s="56">
        <f t="shared" si="36"/>
        <v>0</v>
      </c>
      <c r="X113" s="89">
        <f t="shared" si="36"/>
        <v>1</v>
      </c>
      <c r="Y113" s="89">
        <f t="shared" si="36"/>
        <v>0</v>
      </c>
      <c r="Z113" s="75">
        <f t="shared" si="36"/>
        <v>0</v>
      </c>
      <c r="AA113" s="75">
        <f t="shared" si="35"/>
        <v>1</v>
      </c>
      <c r="AB113" s="90">
        <f t="shared" si="26"/>
        <v>0.6</v>
      </c>
      <c r="AC113" s="90">
        <f t="shared" si="33"/>
        <v>60</v>
      </c>
      <c r="AD113" s="93">
        <f t="shared" si="32"/>
        <v>5</v>
      </c>
      <c r="AE113" s="49">
        <v>51</v>
      </c>
      <c r="AF113" s="78"/>
    </row>
    <row r="114" spans="1:32" ht="24.75" customHeight="1">
      <c r="A114" s="175"/>
      <c r="B114" s="178"/>
      <c r="C114" s="52" t="s">
        <v>94</v>
      </c>
      <c r="D114" s="89">
        <v>5</v>
      </c>
      <c r="E114" s="89">
        <v>0</v>
      </c>
      <c r="F114" s="89">
        <f t="shared" si="38"/>
        <v>5</v>
      </c>
      <c r="G114" s="111"/>
      <c r="H114" s="111"/>
      <c r="I114" s="111"/>
      <c r="J114" s="111"/>
      <c r="K114" s="110">
        <v>0</v>
      </c>
      <c r="L114" s="110"/>
      <c r="M114" s="75">
        <f t="shared" si="24"/>
        <v>0</v>
      </c>
      <c r="N114" s="111"/>
      <c r="O114" s="111"/>
      <c r="P114" s="110">
        <v>4</v>
      </c>
      <c r="Q114" s="111"/>
      <c r="R114" s="110">
        <v>1</v>
      </c>
      <c r="S114" s="111"/>
      <c r="T114" s="75">
        <f t="shared" si="25"/>
        <v>5</v>
      </c>
      <c r="U114" s="89">
        <f t="shared" si="36"/>
        <v>0</v>
      </c>
      <c r="V114" s="56">
        <f t="shared" si="36"/>
        <v>0</v>
      </c>
      <c r="W114" s="56">
        <f t="shared" si="36"/>
        <v>4</v>
      </c>
      <c r="X114" s="89">
        <f t="shared" si="36"/>
        <v>0</v>
      </c>
      <c r="Y114" s="89">
        <f t="shared" si="36"/>
        <v>1</v>
      </c>
      <c r="Z114" s="75">
        <f t="shared" si="36"/>
        <v>0</v>
      </c>
      <c r="AA114" s="75">
        <f t="shared" si="35"/>
        <v>5</v>
      </c>
      <c r="AB114" s="90">
        <f t="shared" si="26"/>
        <v>2.4000000000000004</v>
      </c>
      <c r="AC114" s="90">
        <f t="shared" si="33"/>
        <v>48.00000000000001</v>
      </c>
      <c r="AD114" s="93">
        <f t="shared" si="32"/>
        <v>5</v>
      </c>
      <c r="AE114" s="49">
        <v>55</v>
      </c>
      <c r="AF114" s="78"/>
    </row>
    <row r="115" spans="1:32" ht="24.75" customHeight="1">
      <c r="A115" s="175"/>
      <c r="B115" s="178"/>
      <c r="C115" s="52" t="s">
        <v>153</v>
      </c>
      <c r="D115" s="89">
        <v>4</v>
      </c>
      <c r="E115" s="89">
        <v>0</v>
      </c>
      <c r="F115" s="89">
        <f t="shared" si="38"/>
        <v>4</v>
      </c>
      <c r="G115" s="111"/>
      <c r="H115" s="111"/>
      <c r="I115" s="111"/>
      <c r="J115" s="110">
        <v>0</v>
      </c>
      <c r="K115" s="111"/>
      <c r="L115" s="111"/>
      <c r="M115" s="75">
        <f t="shared" si="24"/>
        <v>0</v>
      </c>
      <c r="N115" s="111"/>
      <c r="O115" s="111"/>
      <c r="P115" s="110">
        <v>3</v>
      </c>
      <c r="Q115" s="110">
        <v>1</v>
      </c>
      <c r="R115" s="111"/>
      <c r="S115" s="111"/>
      <c r="T115" s="75">
        <f t="shared" si="25"/>
        <v>4</v>
      </c>
      <c r="U115" s="89">
        <f t="shared" si="36"/>
        <v>0</v>
      </c>
      <c r="V115" s="56">
        <f t="shared" si="36"/>
        <v>0</v>
      </c>
      <c r="W115" s="56">
        <f t="shared" si="36"/>
        <v>3</v>
      </c>
      <c r="X115" s="89">
        <f t="shared" si="36"/>
        <v>1</v>
      </c>
      <c r="Y115" s="89">
        <f t="shared" si="36"/>
        <v>0</v>
      </c>
      <c r="Z115" s="75">
        <f t="shared" si="36"/>
        <v>0</v>
      </c>
      <c r="AA115" s="75">
        <f t="shared" si="35"/>
        <v>4</v>
      </c>
      <c r="AB115" s="90">
        <f t="shared" si="26"/>
        <v>1.8000000000000003</v>
      </c>
      <c r="AC115" s="90">
        <f t="shared" si="33"/>
        <v>45.00000000000001</v>
      </c>
      <c r="AD115" s="93">
        <f t="shared" si="32"/>
        <v>5</v>
      </c>
      <c r="AE115" s="49">
        <v>56</v>
      </c>
      <c r="AF115" s="78"/>
    </row>
    <row r="116" spans="1:32" ht="24.75" customHeight="1">
      <c r="A116" s="175"/>
      <c r="B116" s="178"/>
      <c r="C116" s="52" t="s">
        <v>231</v>
      </c>
      <c r="D116" s="89">
        <v>1</v>
      </c>
      <c r="E116" s="89">
        <v>0</v>
      </c>
      <c r="F116" s="89">
        <f t="shared" si="38"/>
        <v>1</v>
      </c>
      <c r="G116" s="111"/>
      <c r="H116" s="111"/>
      <c r="I116" s="111"/>
      <c r="J116" s="110">
        <v>0</v>
      </c>
      <c r="K116" s="111"/>
      <c r="L116" s="111"/>
      <c r="M116" s="75">
        <f t="shared" si="24"/>
        <v>0</v>
      </c>
      <c r="N116" s="111"/>
      <c r="O116" s="111"/>
      <c r="P116" s="111"/>
      <c r="Q116" s="110">
        <v>1</v>
      </c>
      <c r="R116" s="111"/>
      <c r="S116" s="111"/>
      <c r="T116" s="75">
        <f t="shared" si="25"/>
        <v>1</v>
      </c>
      <c r="U116" s="89">
        <f t="shared" si="36"/>
        <v>0</v>
      </c>
      <c r="V116" s="56">
        <f t="shared" si="36"/>
        <v>0</v>
      </c>
      <c r="W116" s="56">
        <f t="shared" si="36"/>
        <v>0</v>
      </c>
      <c r="X116" s="89">
        <f t="shared" si="36"/>
        <v>1</v>
      </c>
      <c r="Y116" s="89">
        <f t="shared" si="36"/>
        <v>0</v>
      </c>
      <c r="Z116" s="75">
        <f t="shared" si="36"/>
        <v>0</v>
      </c>
      <c r="AA116" s="75">
        <f t="shared" si="35"/>
        <v>1</v>
      </c>
      <c r="AB116" s="90">
        <f t="shared" si="26"/>
        <v>0.6</v>
      </c>
      <c r="AC116" s="90">
        <f t="shared" si="33"/>
        <v>60</v>
      </c>
      <c r="AD116" s="93">
        <f t="shared" si="32"/>
        <v>5</v>
      </c>
      <c r="AE116" s="49">
        <v>57</v>
      </c>
      <c r="AF116" s="78"/>
    </row>
    <row r="117" spans="1:32" ht="24.75" customHeight="1">
      <c r="A117" s="175"/>
      <c r="B117" s="178"/>
      <c r="C117" s="52" t="s">
        <v>147</v>
      </c>
      <c r="D117" s="89">
        <v>3</v>
      </c>
      <c r="E117" s="89">
        <v>0</v>
      </c>
      <c r="F117" s="89">
        <f t="shared" si="38"/>
        <v>3</v>
      </c>
      <c r="G117" s="111"/>
      <c r="H117" s="111"/>
      <c r="I117" s="111"/>
      <c r="J117" s="110">
        <v>0</v>
      </c>
      <c r="K117" s="110">
        <v>0</v>
      </c>
      <c r="L117" s="110"/>
      <c r="M117" s="75">
        <f t="shared" si="24"/>
        <v>0</v>
      </c>
      <c r="N117" s="111"/>
      <c r="O117" s="111"/>
      <c r="P117" s="111"/>
      <c r="Q117" s="110">
        <v>2</v>
      </c>
      <c r="R117" s="110">
        <v>1</v>
      </c>
      <c r="S117" s="111"/>
      <c r="T117" s="75">
        <f t="shared" si="25"/>
        <v>3</v>
      </c>
      <c r="U117" s="89">
        <f t="shared" si="36"/>
        <v>0</v>
      </c>
      <c r="V117" s="56">
        <f t="shared" si="36"/>
        <v>0</v>
      </c>
      <c r="W117" s="56">
        <f t="shared" si="36"/>
        <v>0</v>
      </c>
      <c r="X117" s="89">
        <f t="shared" si="36"/>
        <v>2</v>
      </c>
      <c r="Y117" s="89">
        <f t="shared" si="36"/>
        <v>1</v>
      </c>
      <c r="Z117" s="75">
        <f t="shared" si="36"/>
        <v>0</v>
      </c>
      <c r="AA117" s="75">
        <f t="shared" si="35"/>
        <v>3</v>
      </c>
      <c r="AB117" s="90">
        <f t="shared" si="26"/>
        <v>2</v>
      </c>
      <c r="AC117" s="90">
        <f t="shared" si="33"/>
        <v>66.66666666666666</v>
      </c>
      <c r="AD117" s="93">
        <f t="shared" si="32"/>
        <v>5</v>
      </c>
      <c r="AE117" s="49">
        <v>95</v>
      </c>
      <c r="AF117" s="78"/>
    </row>
    <row r="118" spans="1:32" ht="24.75" customHeight="1">
      <c r="A118" s="176"/>
      <c r="B118" s="179"/>
      <c r="C118" s="52" t="s">
        <v>159</v>
      </c>
      <c r="D118" s="89">
        <f>+D117+D116+D115+D114+D113+D112+D111</f>
        <v>18</v>
      </c>
      <c r="E118" s="89">
        <f aca="true" t="shared" si="39" ref="E118:S118">+E117+E116+E115+E114+E113+E112+E111</f>
        <v>5</v>
      </c>
      <c r="F118" s="89">
        <f t="shared" si="39"/>
        <v>23</v>
      </c>
      <c r="G118" s="110">
        <f t="shared" si="39"/>
        <v>0</v>
      </c>
      <c r="H118" s="110">
        <f t="shared" si="39"/>
        <v>0</v>
      </c>
      <c r="I118" s="110"/>
      <c r="J118" s="110">
        <f t="shared" si="39"/>
        <v>0</v>
      </c>
      <c r="K118" s="110">
        <f t="shared" si="39"/>
        <v>0</v>
      </c>
      <c r="L118" s="110"/>
      <c r="M118" s="75">
        <f t="shared" si="24"/>
        <v>0</v>
      </c>
      <c r="N118" s="110">
        <f t="shared" si="39"/>
        <v>0</v>
      </c>
      <c r="O118" s="110">
        <f t="shared" si="39"/>
        <v>0</v>
      </c>
      <c r="P118" s="110">
        <f t="shared" si="39"/>
        <v>8</v>
      </c>
      <c r="Q118" s="110">
        <f t="shared" si="39"/>
        <v>8</v>
      </c>
      <c r="R118" s="110">
        <f t="shared" si="39"/>
        <v>7</v>
      </c>
      <c r="S118" s="110">
        <f t="shared" si="39"/>
        <v>0</v>
      </c>
      <c r="T118" s="75">
        <f t="shared" si="25"/>
        <v>23</v>
      </c>
      <c r="U118" s="89">
        <f t="shared" si="36"/>
        <v>0</v>
      </c>
      <c r="V118" s="56">
        <f t="shared" si="36"/>
        <v>0</v>
      </c>
      <c r="W118" s="56">
        <f t="shared" si="36"/>
        <v>8</v>
      </c>
      <c r="X118" s="89">
        <f t="shared" si="36"/>
        <v>8</v>
      </c>
      <c r="Y118" s="89">
        <f t="shared" si="36"/>
        <v>7</v>
      </c>
      <c r="Z118" s="75">
        <f t="shared" si="36"/>
        <v>0</v>
      </c>
      <c r="AA118" s="75">
        <f t="shared" si="35"/>
        <v>23</v>
      </c>
      <c r="AB118" s="90">
        <f t="shared" si="26"/>
        <v>13.600000000000001</v>
      </c>
      <c r="AC118" s="90">
        <f t="shared" si="33"/>
        <v>59.130434782608695</v>
      </c>
      <c r="AD118" s="93">
        <f t="shared" si="32"/>
        <v>5</v>
      </c>
      <c r="AE118" s="49"/>
      <c r="AF118" s="78"/>
    </row>
    <row r="119" spans="1:32" s="46" customFormat="1" ht="24.75" customHeight="1">
      <c r="A119" s="166" t="s">
        <v>322</v>
      </c>
      <c r="B119" s="166"/>
      <c r="C119" s="166"/>
      <c r="D119" s="85">
        <f>+D122+D125+D132</f>
        <v>3</v>
      </c>
      <c r="E119" s="85">
        <f aca="true" t="shared" si="40" ref="E119:S119">+E122+E125+E132</f>
        <v>100</v>
      </c>
      <c r="F119" s="85">
        <f t="shared" si="40"/>
        <v>103</v>
      </c>
      <c r="G119" s="112">
        <f t="shared" si="40"/>
        <v>0</v>
      </c>
      <c r="H119" s="112">
        <f t="shared" si="40"/>
        <v>0</v>
      </c>
      <c r="I119" s="112"/>
      <c r="J119" s="112">
        <f t="shared" si="40"/>
        <v>0</v>
      </c>
      <c r="K119" s="112">
        <f t="shared" si="40"/>
        <v>0</v>
      </c>
      <c r="L119" s="112"/>
      <c r="M119" s="84">
        <f t="shared" si="24"/>
        <v>0</v>
      </c>
      <c r="N119" s="112">
        <f t="shared" si="40"/>
        <v>0</v>
      </c>
      <c r="O119" s="112">
        <f t="shared" si="40"/>
        <v>0</v>
      </c>
      <c r="P119" s="112">
        <f t="shared" si="40"/>
        <v>0</v>
      </c>
      <c r="Q119" s="112">
        <f t="shared" si="40"/>
        <v>75</v>
      </c>
      <c r="R119" s="112">
        <f t="shared" si="40"/>
        <v>28</v>
      </c>
      <c r="S119" s="112">
        <f t="shared" si="40"/>
        <v>0</v>
      </c>
      <c r="T119" s="84">
        <f t="shared" si="25"/>
        <v>103</v>
      </c>
      <c r="U119" s="85">
        <f t="shared" si="36"/>
        <v>0</v>
      </c>
      <c r="V119" s="86">
        <f t="shared" si="36"/>
        <v>0</v>
      </c>
      <c r="W119" s="86">
        <f t="shared" si="36"/>
        <v>0</v>
      </c>
      <c r="X119" s="85">
        <f t="shared" si="36"/>
        <v>75</v>
      </c>
      <c r="Y119" s="85">
        <f t="shared" si="36"/>
        <v>28</v>
      </c>
      <c r="Z119" s="84">
        <f t="shared" si="36"/>
        <v>0</v>
      </c>
      <c r="AA119" s="84">
        <f t="shared" si="35"/>
        <v>103</v>
      </c>
      <c r="AB119" s="87">
        <f t="shared" si="26"/>
        <v>67.4</v>
      </c>
      <c r="AC119" s="87">
        <f t="shared" si="33"/>
        <v>65.4368932038835</v>
      </c>
      <c r="AD119" s="93">
        <f t="shared" si="32"/>
        <v>5</v>
      </c>
      <c r="AE119" s="82"/>
      <c r="AF119" s="88"/>
    </row>
    <row r="120" spans="1:32" ht="24.75" customHeight="1">
      <c r="A120" s="174">
        <v>1</v>
      </c>
      <c r="B120" s="177" t="s">
        <v>268</v>
      </c>
      <c r="C120" s="52" t="s">
        <v>269</v>
      </c>
      <c r="D120" s="89">
        <v>0</v>
      </c>
      <c r="E120" s="89">
        <v>3</v>
      </c>
      <c r="F120" s="89">
        <f>+E120+D120</f>
        <v>3</v>
      </c>
      <c r="G120" s="113"/>
      <c r="H120" s="113"/>
      <c r="I120" s="113"/>
      <c r="J120" s="114">
        <v>0</v>
      </c>
      <c r="K120" s="114">
        <v>0</v>
      </c>
      <c r="L120" s="114"/>
      <c r="M120" s="75">
        <f t="shared" si="24"/>
        <v>0</v>
      </c>
      <c r="N120" s="113"/>
      <c r="O120" s="113"/>
      <c r="P120" s="113"/>
      <c r="Q120" s="114">
        <v>2</v>
      </c>
      <c r="R120" s="114">
        <v>1</v>
      </c>
      <c r="S120" s="113"/>
      <c r="T120" s="75">
        <f t="shared" si="25"/>
        <v>3</v>
      </c>
      <c r="U120" s="89">
        <f t="shared" si="36"/>
        <v>0</v>
      </c>
      <c r="V120" s="56">
        <f t="shared" si="36"/>
        <v>0</v>
      </c>
      <c r="W120" s="56">
        <f t="shared" si="36"/>
        <v>0</v>
      </c>
      <c r="X120" s="89">
        <f t="shared" si="36"/>
        <v>2</v>
      </c>
      <c r="Y120" s="89">
        <f t="shared" si="36"/>
        <v>1</v>
      </c>
      <c r="Z120" s="75">
        <f t="shared" si="36"/>
        <v>0</v>
      </c>
      <c r="AA120" s="75">
        <f t="shared" si="35"/>
        <v>3</v>
      </c>
      <c r="AB120" s="90">
        <f t="shared" si="26"/>
        <v>2</v>
      </c>
      <c r="AC120" s="90">
        <f t="shared" si="33"/>
        <v>66.66666666666666</v>
      </c>
      <c r="AD120" s="93">
        <f t="shared" si="32"/>
        <v>5</v>
      </c>
      <c r="AE120" s="49">
        <v>96</v>
      </c>
      <c r="AF120" s="78"/>
    </row>
    <row r="121" spans="1:32" ht="24.75" customHeight="1">
      <c r="A121" s="175"/>
      <c r="B121" s="178"/>
      <c r="C121" s="52" t="s">
        <v>272</v>
      </c>
      <c r="D121" s="89">
        <v>1</v>
      </c>
      <c r="E121" s="89">
        <v>0</v>
      </c>
      <c r="F121" s="89">
        <f>+E121+D121</f>
        <v>1</v>
      </c>
      <c r="G121" s="113"/>
      <c r="H121" s="113"/>
      <c r="I121" s="113"/>
      <c r="J121" s="113"/>
      <c r="K121" s="114">
        <v>0</v>
      </c>
      <c r="L121" s="114"/>
      <c r="M121" s="75">
        <f t="shared" si="24"/>
        <v>0</v>
      </c>
      <c r="N121" s="113"/>
      <c r="O121" s="113"/>
      <c r="P121" s="113"/>
      <c r="Q121" s="113"/>
      <c r="R121" s="114">
        <v>1</v>
      </c>
      <c r="S121" s="113"/>
      <c r="T121" s="75">
        <f t="shared" si="25"/>
        <v>1</v>
      </c>
      <c r="U121" s="89">
        <f t="shared" si="36"/>
        <v>0</v>
      </c>
      <c r="V121" s="56">
        <f t="shared" si="36"/>
        <v>0</v>
      </c>
      <c r="W121" s="56">
        <f t="shared" si="36"/>
        <v>0</v>
      </c>
      <c r="X121" s="89">
        <f t="shared" si="36"/>
        <v>0</v>
      </c>
      <c r="Y121" s="89">
        <f t="shared" si="36"/>
        <v>1</v>
      </c>
      <c r="Z121" s="75">
        <f t="shared" si="36"/>
        <v>0</v>
      </c>
      <c r="AA121" s="75">
        <f t="shared" si="35"/>
        <v>1</v>
      </c>
      <c r="AB121" s="90">
        <f t="shared" si="26"/>
        <v>0.8</v>
      </c>
      <c r="AC121" s="90">
        <f t="shared" si="33"/>
        <v>80</v>
      </c>
      <c r="AD121" s="93">
        <f t="shared" si="32"/>
        <v>5</v>
      </c>
      <c r="AE121" s="49">
        <v>97</v>
      </c>
      <c r="AF121" s="78"/>
    </row>
    <row r="122" spans="1:32" ht="24.75" customHeight="1">
      <c r="A122" s="176"/>
      <c r="B122" s="179"/>
      <c r="C122" s="52" t="s">
        <v>159</v>
      </c>
      <c r="D122" s="89">
        <f>+D121+D120</f>
        <v>1</v>
      </c>
      <c r="E122" s="89">
        <f>+E121+E120</f>
        <v>3</v>
      </c>
      <c r="F122" s="89">
        <f>+E122+D122</f>
        <v>4</v>
      </c>
      <c r="G122" s="111"/>
      <c r="H122" s="111"/>
      <c r="I122" s="111"/>
      <c r="J122" s="110">
        <v>0</v>
      </c>
      <c r="K122" s="110">
        <v>0</v>
      </c>
      <c r="L122" s="110"/>
      <c r="M122" s="75">
        <f t="shared" si="24"/>
        <v>0</v>
      </c>
      <c r="N122" s="111"/>
      <c r="O122" s="111"/>
      <c r="P122" s="111"/>
      <c r="Q122" s="110">
        <v>2</v>
      </c>
      <c r="R122" s="110">
        <v>2</v>
      </c>
      <c r="S122" s="111"/>
      <c r="T122" s="75">
        <f t="shared" si="25"/>
        <v>4</v>
      </c>
      <c r="U122" s="89">
        <f t="shared" si="36"/>
        <v>0</v>
      </c>
      <c r="V122" s="56">
        <f t="shared" si="36"/>
        <v>0</v>
      </c>
      <c r="W122" s="56">
        <f t="shared" si="36"/>
        <v>0</v>
      </c>
      <c r="X122" s="89">
        <f t="shared" si="36"/>
        <v>2</v>
      </c>
      <c r="Y122" s="89">
        <f t="shared" si="36"/>
        <v>2</v>
      </c>
      <c r="Z122" s="75">
        <f t="shared" si="36"/>
        <v>0</v>
      </c>
      <c r="AA122" s="75">
        <f t="shared" si="35"/>
        <v>4</v>
      </c>
      <c r="AB122" s="90">
        <f t="shared" si="26"/>
        <v>2.8</v>
      </c>
      <c r="AC122" s="90">
        <f t="shared" si="33"/>
        <v>70</v>
      </c>
      <c r="AD122" s="93">
        <f t="shared" si="32"/>
        <v>5</v>
      </c>
      <c r="AE122" s="49">
        <v>98</v>
      </c>
      <c r="AF122" s="78"/>
    </row>
    <row r="123" spans="1:32" ht="24.75" customHeight="1">
      <c r="A123" s="174">
        <v>2</v>
      </c>
      <c r="B123" s="177" t="s">
        <v>148</v>
      </c>
      <c r="C123" s="52" t="s">
        <v>154</v>
      </c>
      <c r="D123" s="89">
        <v>0</v>
      </c>
      <c r="E123" s="89">
        <v>8</v>
      </c>
      <c r="F123" s="89">
        <f>+E123+D123</f>
        <v>8</v>
      </c>
      <c r="G123" s="113"/>
      <c r="H123" s="113"/>
      <c r="I123" s="113"/>
      <c r="J123" s="114">
        <v>0</v>
      </c>
      <c r="K123" s="114"/>
      <c r="L123" s="114"/>
      <c r="M123" s="75">
        <f t="shared" si="24"/>
        <v>0</v>
      </c>
      <c r="N123" s="113"/>
      <c r="O123" s="113"/>
      <c r="P123" s="113"/>
      <c r="Q123" s="114">
        <v>8</v>
      </c>
      <c r="R123" s="113"/>
      <c r="S123" s="113"/>
      <c r="T123" s="75">
        <f t="shared" si="25"/>
        <v>8</v>
      </c>
      <c r="U123" s="89">
        <f t="shared" si="36"/>
        <v>0</v>
      </c>
      <c r="V123" s="56">
        <f t="shared" si="36"/>
        <v>0</v>
      </c>
      <c r="W123" s="56">
        <f t="shared" si="36"/>
        <v>0</v>
      </c>
      <c r="X123" s="89">
        <f t="shared" si="36"/>
        <v>8</v>
      </c>
      <c r="Y123" s="89">
        <f t="shared" si="36"/>
        <v>0</v>
      </c>
      <c r="Z123" s="75">
        <f t="shared" si="36"/>
        <v>0</v>
      </c>
      <c r="AA123" s="75">
        <f t="shared" si="35"/>
        <v>8</v>
      </c>
      <c r="AB123" s="90">
        <f t="shared" si="26"/>
        <v>4.8</v>
      </c>
      <c r="AC123" s="90">
        <f t="shared" si="33"/>
        <v>60</v>
      </c>
      <c r="AD123" s="93">
        <f t="shared" si="32"/>
        <v>5</v>
      </c>
      <c r="AE123" s="49">
        <v>99</v>
      </c>
      <c r="AF123" s="78"/>
    </row>
    <row r="124" spans="1:32" ht="24.75" customHeight="1">
      <c r="A124" s="175"/>
      <c r="B124" s="178"/>
      <c r="C124" s="52" t="s">
        <v>149</v>
      </c>
      <c r="D124" s="89">
        <v>0</v>
      </c>
      <c r="E124" s="89">
        <v>4</v>
      </c>
      <c r="F124" s="89">
        <f>+E124+D124</f>
        <v>4</v>
      </c>
      <c r="G124" s="113"/>
      <c r="H124" s="113"/>
      <c r="I124" s="113"/>
      <c r="J124" s="114">
        <v>0</v>
      </c>
      <c r="K124" s="114"/>
      <c r="L124" s="114"/>
      <c r="M124" s="75">
        <f t="shared" si="24"/>
        <v>0</v>
      </c>
      <c r="N124" s="113"/>
      <c r="O124" s="113"/>
      <c r="P124" s="113"/>
      <c r="Q124" s="114">
        <v>4</v>
      </c>
      <c r="R124" s="113"/>
      <c r="S124" s="113"/>
      <c r="T124" s="75">
        <f t="shared" si="25"/>
        <v>4</v>
      </c>
      <c r="U124" s="89">
        <f t="shared" si="36"/>
        <v>0</v>
      </c>
      <c r="V124" s="56">
        <f t="shared" si="36"/>
        <v>0</v>
      </c>
      <c r="W124" s="56">
        <f t="shared" si="36"/>
        <v>0</v>
      </c>
      <c r="X124" s="89">
        <f t="shared" si="36"/>
        <v>4</v>
      </c>
      <c r="Y124" s="89">
        <f t="shared" si="36"/>
        <v>0</v>
      </c>
      <c r="Z124" s="75">
        <f t="shared" si="36"/>
        <v>0</v>
      </c>
      <c r="AA124" s="75">
        <f t="shared" si="35"/>
        <v>4</v>
      </c>
      <c r="AB124" s="90">
        <f t="shared" si="26"/>
        <v>2.4</v>
      </c>
      <c r="AC124" s="90">
        <f t="shared" si="33"/>
        <v>60</v>
      </c>
      <c r="AD124" s="93">
        <f t="shared" si="32"/>
        <v>5</v>
      </c>
      <c r="AE124" s="49">
        <v>100</v>
      </c>
      <c r="AF124" s="78"/>
    </row>
    <row r="125" spans="1:32" ht="24.75" customHeight="1">
      <c r="A125" s="176"/>
      <c r="B125" s="179"/>
      <c r="C125" s="52" t="s">
        <v>159</v>
      </c>
      <c r="D125" s="89">
        <f>+D124+D123</f>
        <v>0</v>
      </c>
      <c r="E125" s="89">
        <f aca="true" t="shared" si="41" ref="E125:S125">+E124+E123</f>
        <v>12</v>
      </c>
      <c r="F125" s="89">
        <f t="shared" si="41"/>
        <v>12</v>
      </c>
      <c r="G125" s="110">
        <f t="shared" si="41"/>
        <v>0</v>
      </c>
      <c r="H125" s="110">
        <f t="shared" si="41"/>
        <v>0</v>
      </c>
      <c r="I125" s="110"/>
      <c r="J125" s="110">
        <f t="shared" si="41"/>
        <v>0</v>
      </c>
      <c r="K125" s="110">
        <f t="shared" si="41"/>
        <v>0</v>
      </c>
      <c r="L125" s="110"/>
      <c r="M125" s="75">
        <f t="shared" si="24"/>
        <v>0</v>
      </c>
      <c r="N125" s="110">
        <f t="shared" si="41"/>
        <v>0</v>
      </c>
      <c r="O125" s="110">
        <f t="shared" si="41"/>
        <v>0</v>
      </c>
      <c r="P125" s="110">
        <f t="shared" si="41"/>
        <v>0</v>
      </c>
      <c r="Q125" s="110">
        <f t="shared" si="41"/>
        <v>12</v>
      </c>
      <c r="R125" s="110">
        <f t="shared" si="41"/>
        <v>0</v>
      </c>
      <c r="S125" s="110">
        <f t="shared" si="41"/>
        <v>0</v>
      </c>
      <c r="T125" s="75">
        <f t="shared" si="25"/>
        <v>12</v>
      </c>
      <c r="U125" s="89">
        <f t="shared" si="36"/>
        <v>0</v>
      </c>
      <c r="V125" s="56">
        <f t="shared" si="36"/>
        <v>0</v>
      </c>
      <c r="W125" s="56">
        <f t="shared" si="36"/>
        <v>0</v>
      </c>
      <c r="X125" s="89">
        <f t="shared" si="36"/>
        <v>12</v>
      </c>
      <c r="Y125" s="89">
        <f t="shared" si="36"/>
        <v>0</v>
      </c>
      <c r="Z125" s="75">
        <f t="shared" si="36"/>
        <v>0</v>
      </c>
      <c r="AA125" s="75">
        <f t="shared" si="35"/>
        <v>12</v>
      </c>
      <c r="AB125" s="90">
        <f t="shared" si="26"/>
        <v>7.199999999999999</v>
      </c>
      <c r="AC125" s="90">
        <f t="shared" si="33"/>
        <v>60</v>
      </c>
      <c r="AD125" s="93">
        <f t="shared" si="32"/>
        <v>5</v>
      </c>
      <c r="AE125" s="49">
        <v>101</v>
      </c>
      <c r="AF125" s="78"/>
    </row>
    <row r="126" spans="1:32" ht="24.75" customHeight="1">
      <c r="A126" s="174">
        <v>3</v>
      </c>
      <c r="B126" s="177" t="s">
        <v>246</v>
      </c>
      <c r="C126" s="52" t="s">
        <v>164</v>
      </c>
      <c r="D126" s="91">
        <v>0</v>
      </c>
      <c r="E126" s="91">
        <v>17</v>
      </c>
      <c r="F126" s="89">
        <f aca="true" t="shared" si="42" ref="F126:F131">+E126+D126</f>
        <v>17</v>
      </c>
      <c r="G126" s="113"/>
      <c r="H126" s="113"/>
      <c r="I126" s="113"/>
      <c r="J126" s="114">
        <v>0</v>
      </c>
      <c r="K126" s="114">
        <v>0</v>
      </c>
      <c r="L126" s="114"/>
      <c r="M126" s="75">
        <f t="shared" si="24"/>
        <v>0</v>
      </c>
      <c r="N126" s="113"/>
      <c r="O126" s="113"/>
      <c r="P126" s="113"/>
      <c r="Q126" s="114">
        <v>14</v>
      </c>
      <c r="R126" s="114">
        <v>3</v>
      </c>
      <c r="S126" s="113"/>
      <c r="T126" s="75">
        <f t="shared" si="25"/>
        <v>17</v>
      </c>
      <c r="U126" s="89">
        <f t="shared" si="36"/>
        <v>0</v>
      </c>
      <c r="V126" s="56">
        <f t="shared" si="36"/>
        <v>0</v>
      </c>
      <c r="W126" s="56">
        <f t="shared" si="36"/>
        <v>0</v>
      </c>
      <c r="X126" s="89">
        <f t="shared" si="36"/>
        <v>14</v>
      </c>
      <c r="Y126" s="89">
        <f t="shared" si="36"/>
        <v>3</v>
      </c>
      <c r="Z126" s="75">
        <f t="shared" si="36"/>
        <v>0</v>
      </c>
      <c r="AA126" s="75">
        <f t="shared" si="35"/>
        <v>17</v>
      </c>
      <c r="AB126" s="90">
        <f t="shared" si="26"/>
        <v>10.8</v>
      </c>
      <c r="AC126" s="90">
        <f t="shared" si="33"/>
        <v>63.52941176470589</v>
      </c>
      <c r="AD126" s="93">
        <f t="shared" si="32"/>
        <v>5</v>
      </c>
      <c r="AE126" s="49"/>
      <c r="AF126" s="78"/>
    </row>
    <row r="127" spans="1:32" ht="24.75" customHeight="1">
      <c r="A127" s="175"/>
      <c r="B127" s="178"/>
      <c r="C127" s="52" t="s">
        <v>165</v>
      </c>
      <c r="D127" s="91">
        <v>0</v>
      </c>
      <c r="E127" s="91">
        <v>1</v>
      </c>
      <c r="F127" s="89">
        <f t="shared" si="42"/>
        <v>1</v>
      </c>
      <c r="G127" s="113"/>
      <c r="H127" s="113"/>
      <c r="I127" s="113"/>
      <c r="J127" s="113"/>
      <c r="K127" s="114">
        <v>0</v>
      </c>
      <c r="L127" s="114"/>
      <c r="M127" s="75">
        <f t="shared" si="24"/>
        <v>0</v>
      </c>
      <c r="N127" s="113"/>
      <c r="O127" s="113"/>
      <c r="P127" s="113"/>
      <c r="Q127" s="113"/>
      <c r="R127" s="114">
        <v>1</v>
      </c>
      <c r="S127" s="113"/>
      <c r="T127" s="75">
        <f t="shared" si="25"/>
        <v>1</v>
      </c>
      <c r="U127" s="89">
        <f t="shared" si="36"/>
        <v>0</v>
      </c>
      <c r="V127" s="56">
        <f t="shared" si="36"/>
        <v>0</v>
      </c>
      <c r="W127" s="56">
        <f t="shared" si="36"/>
        <v>0</v>
      </c>
      <c r="X127" s="89">
        <f t="shared" si="36"/>
        <v>0</v>
      </c>
      <c r="Y127" s="89">
        <f t="shared" si="36"/>
        <v>1</v>
      </c>
      <c r="Z127" s="75">
        <f t="shared" si="36"/>
        <v>0</v>
      </c>
      <c r="AA127" s="75">
        <f t="shared" si="35"/>
        <v>1</v>
      </c>
      <c r="AB127" s="90">
        <f t="shared" si="26"/>
        <v>0.8</v>
      </c>
      <c r="AC127" s="90">
        <f t="shared" si="33"/>
        <v>80</v>
      </c>
      <c r="AD127" s="93">
        <f t="shared" si="32"/>
        <v>5</v>
      </c>
      <c r="AE127" s="49">
        <v>18</v>
      </c>
      <c r="AF127" s="78"/>
    </row>
    <row r="128" spans="1:32" ht="24.75" customHeight="1">
      <c r="A128" s="175"/>
      <c r="B128" s="178"/>
      <c r="C128" s="52" t="s">
        <v>247</v>
      </c>
      <c r="D128" s="91">
        <v>0</v>
      </c>
      <c r="E128" s="91">
        <v>4</v>
      </c>
      <c r="F128" s="89">
        <f t="shared" si="42"/>
        <v>4</v>
      </c>
      <c r="G128" s="113"/>
      <c r="H128" s="113"/>
      <c r="I128" s="113"/>
      <c r="J128" s="114">
        <v>0</v>
      </c>
      <c r="K128" s="114">
        <v>0</v>
      </c>
      <c r="L128" s="114"/>
      <c r="M128" s="75">
        <f t="shared" si="24"/>
        <v>0</v>
      </c>
      <c r="N128" s="113"/>
      <c r="O128" s="113"/>
      <c r="P128" s="113"/>
      <c r="Q128" s="114">
        <v>2</v>
      </c>
      <c r="R128" s="114">
        <v>2</v>
      </c>
      <c r="S128" s="113"/>
      <c r="T128" s="75">
        <f t="shared" si="25"/>
        <v>4</v>
      </c>
      <c r="U128" s="89">
        <f t="shared" si="36"/>
        <v>0</v>
      </c>
      <c r="V128" s="56">
        <f t="shared" si="36"/>
        <v>0</v>
      </c>
      <c r="W128" s="56">
        <f t="shared" si="36"/>
        <v>0</v>
      </c>
      <c r="X128" s="89">
        <f t="shared" si="36"/>
        <v>2</v>
      </c>
      <c r="Y128" s="89">
        <f t="shared" si="36"/>
        <v>2</v>
      </c>
      <c r="Z128" s="75">
        <f t="shared" si="36"/>
        <v>0</v>
      </c>
      <c r="AA128" s="75">
        <f t="shared" si="35"/>
        <v>4</v>
      </c>
      <c r="AB128" s="90">
        <f t="shared" si="26"/>
        <v>2.8</v>
      </c>
      <c r="AC128" s="90">
        <f t="shared" si="33"/>
        <v>70</v>
      </c>
      <c r="AD128" s="93">
        <f t="shared" si="32"/>
        <v>5</v>
      </c>
      <c r="AE128" s="49">
        <v>19</v>
      </c>
      <c r="AF128" s="78"/>
    </row>
    <row r="129" spans="1:32" ht="24.75" customHeight="1">
      <c r="A129" s="175"/>
      <c r="B129" s="178"/>
      <c r="C129" s="52" t="s">
        <v>166</v>
      </c>
      <c r="D129" s="91">
        <v>2</v>
      </c>
      <c r="E129" s="91">
        <v>51</v>
      </c>
      <c r="F129" s="89">
        <f t="shared" si="42"/>
        <v>53</v>
      </c>
      <c r="G129" s="113"/>
      <c r="H129" s="113"/>
      <c r="I129" s="113"/>
      <c r="J129" s="114">
        <v>0</v>
      </c>
      <c r="K129" s="114">
        <v>0</v>
      </c>
      <c r="L129" s="114"/>
      <c r="M129" s="75">
        <f t="shared" si="24"/>
        <v>0</v>
      </c>
      <c r="N129" s="113"/>
      <c r="O129" s="113"/>
      <c r="P129" s="113"/>
      <c r="Q129" s="114">
        <v>34</v>
      </c>
      <c r="R129" s="114">
        <v>19</v>
      </c>
      <c r="S129" s="113"/>
      <c r="T129" s="75">
        <f t="shared" si="25"/>
        <v>53</v>
      </c>
      <c r="U129" s="89">
        <f t="shared" si="36"/>
        <v>0</v>
      </c>
      <c r="V129" s="56">
        <f t="shared" si="36"/>
        <v>0</v>
      </c>
      <c r="W129" s="56">
        <f t="shared" si="36"/>
        <v>0</v>
      </c>
      <c r="X129" s="89">
        <f t="shared" si="36"/>
        <v>34</v>
      </c>
      <c r="Y129" s="89">
        <f t="shared" si="36"/>
        <v>19</v>
      </c>
      <c r="Z129" s="75">
        <f t="shared" si="36"/>
        <v>0</v>
      </c>
      <c r="AA129" s="75">
        <f t="shared" si="35"/>
        <v>53</v>
      </c>
      <c r="AB129" s="90">
        <f t="shared" si="26"/>
        <v>35.6</v>
      </c>
      <c r="AC129" s="90">
        <f t="shared" si="33"/>
        <v>67.16981132075472</v>
      </c>
      <c r="AD129" s="93">
        <f t="shared" si="32"/>
        <v>5</v>
      </c>
      <c r="AE129" s="49"/>
      <c r="AF129" s="78"/>
    </row>
    <row r="130" spans="1:32" ht="24.75" customHeight="1">
      <c r="A130" s="175"/>
      <c r="B130" s="178"/>
      <c r="C130" s="52" t="s">
        <v>167</v>
      </c>
      <c r="D130" s="91">
        <v>0</v>
      </c>
      <c r="E130" s="91">
        <v>10</v>
      </c>
      <c r="F130" s="89">
        <f t="shared" si="42"/>
        <v>10</v>
      </c>
      <c r="G130" s="113"/>
      <c r="H130" s="113"/>
      <c r="I130" s="113"/>
      <c r="J130" s="114">
        <v>0</v>
      </c>
      <c r="K130" s="114">
        <v>0</v>
      </c>
      <c r="L130" s="114"/>
      <c r="M130" s="75">
        <f t="shared" si="24"/>
        <v>0</v>
      </c>
      <c r="N130" s="113"/>
      <c r="O130" s="113"/>
      <c r="P130" s="113"/>
      <c r="Q130" s="114">
        <v>9</v>
      </c>
      <c r="R130" s="114">
        <v>1</v>
      </c>
      <c r="S130" s="113"/>
      <c r="T130" s="75">
        <f t="shared" si="25"/>
        <v>10</v>
      </c>
      <c r="U130" s="89">
        <f t="shared" si="36"/>
        <v>0</v>
      </c>
      <c r="V130" s="56">
        <f t="shared" si="36"/>
        <v>0</v>
      </c>
      <c r="W130" s="56">
        <f t="shared" si="36"/>
        <v>0</v>
      </c>
      <c r="X130" s="89">
        <f t="shared" si="36"/>
        <v>9</v>
      </c>
      <c r="Y130" s="89">
        <f t="shared" si="36"/>
        <v>1</v>
      </c>
      <c r="Z130" s="75">
        <f t="shared" si="36"/>
        <v>0</v>
      </c>
      <c r="AA130" s="75">
        <f t="shared" si="35"/>
        <v>10</v>
      </c>
      <c r="AB130" s="90">
        <f t="shared" si="26"/>
        <v>6.199999999999999</v>
      </c>
      <c r="AC130" s="90">
        <f t="shared" si="33"/>
        <v>61.999999999999986</v>
      </c>
      <c r="AD130" s="93">
        <f t="shared" si="32"/>
        <v>5</v>
      </c>
      <c r="AE130" s="49">
        <v>75</v>
      </c>
      <c r="AF130" s="78"/>
    </row>
    <row r="131" spans="1:32" ht="24.75" customHeight="1">
      <c r="A131" s="175"/>
      <c r="B131" s="178"/>
      <c r="C131" s="52" t="s">
        <v>30</v>
      </c>
      <c r="D131" s="91">
        <v>0</v>
      </c>
      <c r="E131" s="91">
        <v>2</v>
      </c>
      <c r="F131" s="89">
        <f t="shared" si="42"/>
        <v>2</v>
      </c>
      <c r="G131" s="113"/>
      <c r="H131" s="113"/>
      <c r="I131" s="113"/>
      <c r="J131" s="114">
        <v>0</v>
      </c>
      <c r="K131" s="113"/>
      <c r="L131" s="113"/>
      <c r="M131" s="75">
        <f t="shared" si="24"/>
        <v>0</v>
      </c>
      <c r="N131" s="113"/>
      <c r="O131" s="113"/>
      <c r="P131" s="113"/>
      <c r="Q131" s="114">
        <v>2</v>
      </c>
      <c r="R131" s="113"/>
      <c r="S131" s="113"/>
      <c r="T131" s="75">
        <f t="shared" si="25"/>
        <v>2</v>
      </c>
      <c r="U131" s="89">
        <f t="shared" si="36"/>
        <v>0</v>
      </c>
      <c r="V131" s="56">
        <f t="shared" si="36"/>
        <v>0</v>
      </c>
      <c r="W131" s="56">
        <f t="shared" si="36"/>
        <v>0</v>
      </c>
      <c r="X131" s="89">
        <f t="shared" si="36"/>
        <v>2</v>
      </c>
      <c r="Y131" s="89">
        <f t="shared" si="36"/>
        <v>0</v>
      </c>
      <c r="Z131" s="75">
        <f t="shared" si="36"/>
        <v>0</v>
      </c>
      <c r="AA131" s="75">
        <f t="shared" si="35"/>
        <v>2</v>
      </c>
      <c r="AB131" s="90">
        <f t="shared" si="26"/>
        <v>1.2</v>
      </c>
      <c r="AC131" s="90">
        <f t="shared" si="33"/>
        <v>60</v>
      </c>
      <c r="AD131" s="93">
        <f t="shared" si="32"/>
        <v>5</v>
      </c>
      <c r="AE131" s="49">
        <v>94</v>
      </c>
      <c r="AF131" s="78"/>
    </row>
    <row r="132" spans="1:32" ht="24.75" customHeight="1">
      <c r="A132" s="176"/>
      <c r="B132" s="179"/>
      <c r="C132" s="52" t="s">
        <v>159</v>
      </c>
      <c r="D132" s="83">
        <f>+D131+D130+D129+D128+D127+D126</f>
        <v>2</v>
      </c>
      <c r="E132" s="83">
        <f aca="true" t="shared" si="43" ref="E132:S132">+E131+E130+E129+E128+E127+E126</f>
        <v>85</v>
      </c>
      <c r="F132" s="83">
        <f t="shared" si="43"/>
        <v>87</v>
      </c>
      <c r="G132" s="109">
        <f t="shared" si="43"/>
        <v>0</v>
      </c>
      <c r="H132" s="109">
        <f t="shared" si="43"/>
        <v>0</v>
      </c>
      <c r="I132" s="109"/>
      <c r="J132" s="109">
        <f t="shared" si="43"/>
        <v>0</v>
      </c>
      <c r="K132" s="109">
        <f t="shared" si="43"/>
        <v>0</v>
      </c>
      <c r="L132" s="109"/>
      <c r="M132" s="75">
        <f t="shared" si="24"/>
        <v>0</v>
      </c>
      <c r="N132" s="109">
        <f t="shared" si="43"/>
        <v>0</v>
      </c>
      <c r="O132" s="109">
        <f t="shared" si="43"/>
        <v>0</v>
      </c>
      <c r="P132" s="109">
        <f t="shared" si="43"/>
        <v>0</v>
      </c>
      <c r="Q132" s="109">
        <f t="shared" si="43"/>
        <v>61</v>
      </c>
      <c r="R132" s="109">
        <f t="shared" si="43"/>
        <v>26</v>
      </c>
      <c r="S132" s="109">
        <f t="shared" si="43"/>
        <v>0</v>
      </c>
      <c r="T132" s="75">
        <f t="shared" si="25"/>
        <v>87</v>
      </c>
      <c r="U132" s="89">
        <f t="shared" si="36"/>
        <v>0</v>
      </c>
      <c r="V132" s="56">
        <f t="shared" si="36"/>
        <v>0</v>
      </c>
      <c r="W132" s="56">
        <f t="shared" si="36"/>
        <v>0</v>
      </c>
      <c r="X132" s="89">
        <f t="shared" si="36"/>
        <v>61</v>
      </c>
      <c r="Y132" s="89">
        <f t="shared" si="36"/>
        <v>26</v>
      </c>
      <c r="Z132" s="75">
        <f t="shared" si="36"/>
        <v>0</v>
      </c>
      <c r="AA132" s="75">
        <f t="shared" si="35"/>
        <v>87</v>
      </c>
      <c r="AB132" s="90">
        <f t="shared" si="26"/>
        <v>57.400000000000006</v>
      </c>
      <c r="AC132" s="90">
        <f t="shared" si="33"/>
        <v>65.97701149425288</v>
      </c>
      <c r="AD132" s="93">
        <f t="shared" si="32"/>
        <v>5</v>
      </c>
      <c r="AE132" s="81"/>
      <c r="AF132" s="78"/>
    </row>
    <row r="133" spans="1:32" ht="21" customHeight="1">
      <c r="A133" s="180" t="s">
        <v>323</v>
      </c>
      <c r="B133" s="181"/>
      <c r="C133" s="182"/>
      <c r="D133" s="89">
        <f>+D119+D69+D6</f>
        <v>240</v>
      </c>
      <c r="E133" s="89">
        <f aca="true" t="shared" si="44" ref="E133:S133">+E119+E69+E6</f>
        <v>618</v>
      </c>
      <c r="F133" s="89">
        <f t="shared" si="44"/>
        <v>858</v>
      </c>
      <c r="G133" s="110">
        <f t="shared" si="44"/>
        <v>5</v>
      </c>
      <c r="H133" s="110">
        <f t="shared" si="44"/>
        <v>15</v>
      </c>
      <c r="I133" s="110"/>
      <c r="J133" s="110">
        <f t="shared" si="44"/>
        <v>44</v>
      </c>
      <c r="K133" s="110">
        <f t="shared" si="44"/>
        <v>16</v>
      </c>
      <c r="L133" s="110"/>
      <c r="M133" s="75">
        <f t="shared" si="24"/>
        <v>80</v>
      </c>
      <c r="N133" s="110">
        <f t="shared" si="44"/>
        <v>14</v>
      </c>
      <c r="O133" s="110">
        <f t="shared" si="44"/>
        <v>1</v>
      </c>
      <c r="P133" s="110">
        <f t="shared" si="44"/>
        <v>36</v>
      </c>
      <c r="Q133" s="110">
        <f t="shared" si="44"/>
        <v>428</v>
      </c>
      <c r="R133" s="110">
        <f t="shared" si="44"/>
        <v>294</v>
      </c>
      <c r="S133" s="110">
        <f t="shared" si="44"/>
        <v>6</v>
      </c>
      <c r="T133" s="75">
        <f t="shared" si="25"/>
        <v>779</v>
      </c>
      <c r="U133" s="89">
        <f t="shared" si="36"/>
        <v>19</v>
      </c>
      <c r="V133" s="56">
        <f t="shared" si="36"/>
        <v>16</v>
      </c>
      <c r="W133" s="56">
        <f t="shared" si="36"/>
        <v>36</v>
      </c>
      <c r="X133" s="89">
        <f t="shared" si="36"/>
        <v>472</v>
      </c>
      <c r="Y133" s="89">
        <f t="shared" si="36"/>
        <v>310</v>
      </c>
      <c r="Z133" s="75">
        <f t="shared" si="36"/>
        <v>6</v>
      </c>
      <c r="AA133" s="75">
        <f t="shared" si="35"/>
        <v>859</v>
      </c>
      <c r="AB133" s="90">
        <f t="shared" si="26"/>
        <v>556.7</v>
      </c>
      <c r="AC133" s="90">
        <f t="shared" si="33"/>
        <v>64.88344988344988</v>
      </c>
      <c r="AD133" s="93">
        <f t="shared" si="32"/>
        <v>5</v>
      </c>
      <c r="AE133" s="49"/>
      <c r="AF133" s="78"/>
    </row>
    <row r="134" ht="21" customHeight="1">
      <c r="D134" s="92"/>
    </row>
    <row r="135" spans="2:29" ht="21" customHeight="1">
      <c r="B135" s="95" t="s">
        <v>333</v>
      </c>
      <c r="D135" s="7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77"/>
      <c r="Y135" s="77"/>
      <c r="AA135" s="42"/>
      <c r="AB135" s="44"/>
      <c r="AC135" s="44"/>
    </row>
  </sheetData>
  <sheetProtection/>
  <mergeCells count="48">
    <mergeCell ref="A1:AB1"/>
    <mergeCell ref="AD3:AD5"/>
    <mergeCell ref="D3:E4"/>
    <mergeCell ref="F3:F5"/>
    <mergeCell ref="A3:A5"/>
    <mergeCell ref="B3:B5"/>
    <mergeCell ref="C3:C5"/>
    <mergeCell ref="G4:M4"/>
    <mergeCell ref="N4:T4"/>
    <mergeCell ref="U4:AA4"/>
    <mergeCell ref="AB3:AB5"/>
    <mergeCell ref="AC3:AC5"/>
    <mergeCell ref="G3:AA3"/>
    <mergeCell ref="AE3:AE5"/>
    <mergeCell ref="A6:C6"/>
    <mergeCell ref="A69:C69"/>
    <mergeCell ref="A8:A20"/>
    <mergeCell ref="B8:B20"/>
    <mergeCell ref="A21:A28"/>
    <mergeCell ref="B21:B28"/>
    <mergeCell ref="B35:B58"/>
    <mergeCell ref="A59:A63"/>
    <mergeCell ref="B59:B63"/>
    <mergeCell ref="B106:B110"/>
    <mergeCell ref="A133:C133"/>
    <mergeCell ref="B72:B80"/>
    <mergeCell ref="A81:A97"/>
    <mergeCell ref="B81:B97"/>
    <mergeCell ref="A120:A122"/>
    <mergeCell ref="B120:B122"/>
    <mergeCell ref="A29:A31"/>
    <mergeCell ref="B29:B31"/>
    <mergeCell ref="A32:A34"/>
    <mergeCell ref="B32:B34"/>
    <mergeCell ref="A35:A58"/>
    <mergeCell ref="A111:A118"/>
    <mergeCell ref="B111:B118"/>
    <mergeCell ref="A64:A68"/>
    <mergeCell ref="B64:B68"/>
    <mergeCell ref="A72:A80"/>
    <mergeCell ref="A123:A125"/>
    <mergeCell ref="B123:B125"/>
    <mergeCell ref="A126:A132"/>
    <mergeCell ref="B126:B132"/>
    <mergeCell ref="A98:A105"/>
    <mergeCell ref="B98:B105"/>
    <mergeCell ref="A106:A110"/>
    <mergeCell ref="A119:C119"/>
  </mergeCells>
  <printOptions/>
  <pageMargins left="0.1968503937007874" right="0.1968503937007874" top="0.31496062992125984" bottom="0.1968503937007874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</cp:lastModifiedBy>
  <cp:lastPrinted>2015-07-22T12:28:31Z</cp:lastPrinted>
  <dcterms:created xsi:type="dcterms:W3CDTF">2014-08-16T03:56:37Z</dcterms:created>
  <dcterms:modified xsi:type="dcterms:W3CDTF">2015-10-16T07:18:31Z</dcterms:modified>
  <cp:category/>
  <cp:version/>
  <cp:contentType/>
  <cp:contentStatus/>
</cp:coreProperties>
</file>